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EC2BA674-E117-427A-AF7F-6531F87C5B4B}" xr6:coauthVersionLast="47" xr6:coauthVersionMax="47" xr10:uidLastSave="{00000000-0000-0000-0000-000000000000}"/>
  <bookViews>
    <workbookView xWindow="-110" yWindow="-110" windowWidth="19420" windowHeight="10300" tabRatio="805" activeTab="2" xr2:uid="{00000000-000D-0000-FFFF-FFFF00000000}"/>
  </bookViews>
  <sheets>
    <sheet name="מחוון" sheetId="22" r:id="rId1"/>
    <sheet name="קריטריונים" sheetId="16" r:id="rId2"/>
    <sheet name="סיכום הצעות" sheetId="2" r:id="rId3"/>
  </sheets>
  <definedNames>
    <definedName name="_xlnm.Print_Area" localSheetId="0">מחוון!$A$1:$K$49</definedName>
    <definedName name="_xlnm.Print_Area" localSheetId="2">'סיכום הצעות'!$A$1:$M$30</definedName>
    <definedName name="_xlnm.Print_Area" localSheetId="1">קריטריונים!$A$1:$M$21</definedName>
    <definedName name="_xlnm.Print_Titles" localSheetId="0">מחוון!$1:$3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30" i="22" l="1"/>
  <c r="L5" i="22"/>
  <c r="C2" i="16"/>
  <c r="E35" i="22"/>
  <c r="H29" i="22"/>
  <c r="H28" i="22"/>
  <c r="L27" i="22"/>
  <c r="H27" i="22"/>
  <c r="H9" i="22"/>
  <c r="H14" i="22"/>
  <c r="H19" i="22"/>
  <c r="H30" i="22"/>
  <c r="H34" i="22"/>
  <c r="H5" i="22"/>
  <c r="E6" i="22"/>
  <c r="E10" i="22"/>
  <c r="E15" i="22"/>
  <c r="E20" i="22"/>
  <c r="E31" i="22"/>
  <c r="M3" i="22"/>
  <c r="H39" i="22"/>
  <c r="I39" i="22"/>
  <c r="G7" i="2"/>
  <c r="I20" i="2"/>
  <c r="C25" i="2"/>
  <c r="D7" i="16"/>
  <c r="D9" i="16"/>
  <c r="D13" i="16"/>
  <c r="I30" i="22" l="1"/>
  <c r="H12" i="2"/>
  <c r="I5" i="22"/>
  <c r="H10" i="2" l="1"/>
  <c r="H14" i="2"/>
  <c r="L14" i="2" s="1"/>
  <c r="H8" i="2"/>
  <c r="L8" i="2" s="1"/>
  <c r="L12" i="2"/>
  <c r="L10" i="2"/>
  <c r="M12" i="2" l="1"/>
  <c r="M10" i="2"/>
  <c r="M8" i="2"/>
  <c r="M14" i="2"/>
</calcChain>
</file>

<file path=xl/sharedStrings.xml><?xml version="1.0" encoding="utf-8"?>
<sst xmlns="http://schemas.openxmlformats.org/spreadsheetml/2006/main" count="203" uniqueCount="139">
  <si>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</si>
  <si>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</si>
  <si>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</si>
  <si>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</si>
  <si>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</si>
  <si>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</si>
  <si>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</si>
  <si>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</si>
  <si>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</si>
  <si>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</si>
  <si>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</si>
  <si>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</si>
  <si>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</si>
  <si>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</si>
  <si>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</si>
  <si>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</si>
  <si>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</si>
  <si>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</si>
  <si>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</si>
  <si>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</si>
  <si>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</si>
  <si>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קוד מכרז:</t>
  </si>
  <si>
    <t>תאריך עדכון:</t>
  </si>
  <si>
    <t>סה"כ הצעת המחיר ללא מע"מ</t>
  </si>
  <si>
    <t>סה"כ הצעת המחיר כולל מע"מ</t>
  </si>
  <si>
    <t>המשרד</t>
  </si>
  <si>
    <t>ציון מעבר מציון כולל של סעיפי האיכות לציון המחיר</t>
  </si>
  <si>
    <t>התאמה של נסיון המציע לפעילות הנדרשת במכרז</t>
  </si>
  <si>
    <t>היחידה</t>
  </si>
  <si>
    <t xml:space="preserve">משרד החינוך </t>
  </si>
  <si>
    <t>סה"כ משקל סעיפי איכות:</t>
  </si>
  <si>
    <t>משקל מחיר:</t>
  </si>
  <si>
    <t>משקל סעיפי האיכות</t>
  </si>
  <si>
    <t>משקל  מחיר</t>
  </si>
  <si>
    <t>חוות דעת</t>
  </si>
  <si>
    <t>ניסיון של מנהל הפרויקט</t>
  </si>
  <si>
    <t>הכשרה של מנהל הפרויקט</t>
  </si>
  <si>
    <t>חוות דעת על מנהל הפרויקט</t>
  </si>
  <si>
    <t xml:space="preserve">ציון מינימום נדרש בכל אחד מסעיפי האיכות בפני עצמו הינו </t>
  </si>
  <si>
    <t>חוות דעת על המציע</t>
  </si>
  <si>
    <t>צוות המציע</t>
  </si>
  <si>
    <t>נסיון הגוף המציע</t>
  </si>
  <si>
    <t>מנהל הפרויקט</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</si>
  <si>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</si>
  <si>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</si>
  <si>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</si>
  <si>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</si>
  <si>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</si>
  <si>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</si>
  <si>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</si>
  <si>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</si>
  <si>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</si>
  <si>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</si>
  <si>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</si>
  <si>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היקף מינימום</t>
  </si>
  <si>
    <t>היקף מקסימום</t>
  </si>
  <si>
    <t>ניסיון המציע</t>
  </si>
  <si>
    <t>ציון 1 - 10</t>
  </si>
  <si>
    <t xml:space="preserve">הכשרה רלוונטית נוספת </t>
  </si>
  <si>
    <t>+1</t>
  </si>
  <si>
    <t>שם וחתימה</t>
  </si>
  <si>
    <t>ההיקף הנדרש</t>
  </si>
  <si>
    <t>מנהל הפרוייקט</t>
  </si>
  <si>
    <t>עפ"י היקפים מינימליים נדרשים</t>
  </si>
  <si>
    <t>עפ"י המחוון</t>
  </si>
  <si>
    <t>פסול</t>
  </si>
  <si>
    <t>יחידת חישוב</t>
  </si>
  <si>
    <t>כמות</t>
  </si>
  <si>
    <t>יחידת ספירה</t>
  </si>
  <si>
    <t>נסיון המציע</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</si>
  <si>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</si>
  <si>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</si>
  <si>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</si>
  <si>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</si>
  <si>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</si>
  <si>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</si>
  <si>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</si>
  <si>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חוות דעת מס' 3</t>
  </si>
  <si>
    <t>ציון סופי משוקלל</t>
  </si>
  <si>
    <t xml:space="preserve">האגף לשירות לאומי, תיאום ובקרה </t>
  </si>
  <si>
    <t>ניסיון בניהול מערכות תשלום או חלוקת כספים או ביצוע בקרה על חלוקת כספים, עבור לקוחות חיצוניים</t>
  </si>
  <si>
    <t xml:space="preserve">ביצוע בקרה במוסד חינוכי אחד לבדיקת תהליכי הדיווח, תהליכי קביעת הזכאים למלגות ומקבלי המלגות. </t>
  </si>
  <si>
    <t>מלגה ששולמה לתלמיד</t>
  </si>
  <si>
    <t>בקרה במוסד חינוכי</t>
  </si>
  <si>
    <r>
      <t xml:space="preserve">שנות ניסיון בביצוע הפעילות
</t>
    </r>
    <r>
      <rPr>
        <b/>
        <sz val="11"/>
        <color indexed="10"/>
        <rFont val="Arial"/>
        <family val="2"/>
      </rPr>
      <t/>
    </r>
  </si>
  <si>
    <t>פחות מ- 2 שנים</t>
  </si>
  <si>
    <t>2 שנים</t>
  </si>
  <si>
    <t>3 שנים</t>
  </si>
  <si>
    <t>4 שנים ומעלה</t>
  </si>
  <si>
    <t>הוראת תשלום בשנה</t>
  </si>
  <si>
    <t>פחות מתואר ראשון</t>
  </si>
  <si>
    <t>תואר ראשון</t>
  </si>
  <si>
    <t>תואר שני</t>
  </si>
  <si>
    <t>פחות מ- 3 שנים</t>
  </si>
  <si>
    <t>ניסיון בניהול מערכות תשלום או גביית כספים או חלוקת כספים או ביצוע בקרה על חלוקת כספים, עבור לקוחות חיצוניים</t>
  </si>
  <si>
    <r>
      <t xml:space="preserve">חוות דעת שנלקחה מאנשי הקשר כפי שמפורט בטופס בדיקת ההצעות </t>
    </r>
    <r>
      <rPr>
        <b/>
        <sz val="11"/>
        <rFont val="Arial"/>
        <family val="2"/>
      </rPr>
      <t>(*)</t>
    </r>
  </si>
  <si>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</si>
  <si>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הנושא: הפעלת מערך תשלומי מלגות לתלמידים וסטודנטים</t>
  </si>
  <si>
    <t>הכשרה</t>
  </si>
  <si>
    <t>4-5 שנים</t>
  </si>
  <si>
    <t>לכל שנה +1</t>
  </si>
  <si>
    <t>6 שנים ומעלה</t>
  </si>
  <si>
    <t>פחות מ- 1,000 גורמים</t>
  </si>
  <si>
    <t>1,000 גורמים</t>
  </si>
  <si>
    <t>1,001-2,000 גורמים</t>
  </si>
  <si>
    <t>2,001-3,000 גורמים</t>
  </si>
  <si>
    <t>3,001 גורמים ומעלה</t>
  </si>
  <si>
    <t>פחות מ- 1,000 הוראות תשלום</t>
  </si>
  <si>
    <t>1,000 הוראות תשלום</t>
  </si>
  <si>
    <t>1,001-2,000 הוראות תשלום</t>
  </si>
  <si>
    <t>2,001-3,000 הוראות תשלום</t>
  </si>
  <si>
    <t>3,001 הוראות תשלום ומעלה</t>
  </si>
  <si>
    <t xml:space="preserve">פחות מ- 15 מליוני ₪  </t>
  </si>
  <si>
    <t xml:space="preserve">15 מליוני ₪  </t>
  </si>
  <si>
    <t xml:space="preserve">15-30 מליוני ₪  </t>
  </si>
  <si>
    <t xml:space="preserve">31-45 מליוני ₪  </t>
  </si>
  <si>
    <t>46 מליוני ₪ ומעלה</t>
  </si>
  <si>
    <t>גורמים אשר קיבלו כספים בשנה בממוצע</t>
  </si>
  <si>
    <t>מליוני  ₪ בממוצע שנתי</t>
  </si>
  <si>
    <t>התאמת ניסיון המציע לנדרש במכרז</t>
  </si>
  <si>
    <t>התאמה מלאה</t>
  </si>
  <si>
    <t>התאמה חלקית</t>
  </si>
  <si>
    <t>התאמה מעטה</t>
  </si>
  <si>
    <t>התרשמות</t>
  </si>
  <si>
    <t>ציון איכות משוקלל</t>
  </si>
  <si>
    <t>ציון מחיר משוקלל</t>
  </si>
  <si>
    <t>שנות ניסיון בניהול פרוייקטים</t>
  </si>
  <si>
    <t>2/1.2026</t>
  </si>
  <si>
    <t>היקף כספי של הפרוייקט/ים שנוהל/ו על ידי מנהל הפרוייקט בשמונה השנים האחרונות</t>
  </si>
  <si>
    <t xml:space="preserve">3 מליוני ₪  </t>
  </si>
  <si>
    <t xml:space="preserve">פחות מ- 1 מליוני ₪  </t>
  </si>
  <si>
    <t xml:space="preserve">1 מליוני ₪  </t>
  </si>
  <si>
    <t xml:space="preserve">2 מליוני ₪  </t>
  </si>
  <si>
    <t>4 מליוני ₪ ומעלה</t>
  </si>
  <si>
    <t>טיפול בבקשה אחת לתשלום מלגה אשר ניתנה לתלמיד.</t>
  </si>
  <si>
    <t>העברת תשלום למוטב</t>
  </si>
  <si>
    <t xml:space="preserve">טיפול בהעברה אחת של כספים למוטב (מוסד חינוכי, סטודנט, וכדומה) </t>
  </si>
  <si>
    <t>בקרה אלקטרונית</t>
  </si>
  <si>
    <t xml:space="preserve">ביצוע בקרה אלקטרונית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</si>
</sst>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35" x14ac:knownFonts="1">
    <font>
      <sz val="10"/>
      <name val="Arial"/>
      <charset val="177"/>
    </font>
    <font>
      <sz val="10"/>
      <name val="Arial"/>
      <family val="2"/>
    </font>
    <font>
      <sz val="9"/>
      <name val="Arial"/>
      <family val="2"/>
      <charset val="177"/>
    </font>
    <font>
      <sz val="8"/>
      <name val="Arial"/>
      <family val="2"/>
      <charset val="177"/>
    </font>
    <font>
      <b/>
      <sz val="10"/>
      <name val="Arial"/>
      <family val="2"/>
      <charset val="177"/>
    </font>
    <font>
      <b/>
      <sz val="11"/>
      <name val="Arial"/>
      <family val="2"/>
      <charset val="177"/>
    </font>
    <font>
      <b/>
      <sz val="9"/>
      <name val="Arial"/>
      <family val="2"/>
      <charset val="177"/>
    </font>
    <font>
      <sz val="11"/>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b/>
      <sz val="11"/>
      <color indexed="10"/>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09">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thin">
        <color indexed="64"/>
      </right>
      <top style="double">
        <color indexed="64"/>
      </top>
      <bottom style="double">
        <color indexed="64"/>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diagonal/>
    </border>
    <border>
      <left style="thin">
        <color indexed="64"/>
      </left>
      <right/>
      <top/>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diagonalUp="1" diagonalDown="1">
      <left style="thin">
        <color indexed="64"/>
      </left>
      <right style="medium">
        <color indexed="64"/>
      </right>
      <top style="medium">
        <color indexed="64"/>
      </top>
      <bottom/>
      <diagonal style="dotted">
        <color indexed="64"/>
      </diagonal>
    </border>
    <border diagonalUp="1" diagonalDown="1">
      <left style="thin">
        <color indexed="64"/>
      </left>
      <right style="thin">
        <color indexed="64"/>
      </right>
      <top style="medium">
        <color indexed="64"/>
      </top>
      <bottom/>
      <diagonal style="dotted">
        <color indexed="64"/>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diagonalUp="1" diagonalDown="1">
      <left style="thin">
        <color indexed="64"/>
      </left>
      <right style="medium">
        <color indexed="64"/>
      </right>
      <top/>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style="double">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335">
    <xf numFmtId="0" fontId="0" fillId="0" borderId="0" xfId="0"/>
    <xf numFmtId="9" fontId="6" fillId="0" borderId="1" xfId="0" applyNumberFormat="1" applyFont="1" applyBorder="1" applyAlignment="1">
      <alignment horizontal="center" vertical="center"/>
    </xf>
    <xf numFmtId="9" fontId="6" fillId="0" borderId="2" xfId="0" applyNumberFormat="1" applyFont="1" applyBorder="1" applyAlignment="1">
      <alignment horizontal="center" vertical="center"/>
    </xf>
    <xf numFmtId="9" fontId="6" fillId="0" borderId="3" xfId="0" applyNumberFormat="1" applyFont="1" applyBorder="1" applyAlignment="1">
      <alignment horizontal="center" vertical="center"/>
    </xf>
    <xf numFmtId="0" fontId="3" fillId="0" borderId="1" xfId="0" applyFont="1" applyBorder="1" applyAlignment="1">
      <alignment horizontal="center" vertical="center"/>
    </xf>
    <xf numFmtId="9" fontId="5" fillId="0" borderId="4" xfId="0" applyNumberFormat="1" applyFont="1" applyBorder="1" applyAlignment="1">
      <alignment horizontal="centerContinuous" vertical="center"/>
    </xf>
    <xf numFmtId="0" fontId="10" fillId="0" borderId="5" xfId="0" applyFont="1" applyBorder="1" applyAlignment="1">
      <alignment horizontal="centerContinuous" vertical="center" readingOrder="2"/>
    </xf>
    <xf numFmtId="0" fontId="9" fillId="0" borderId="6" xfId="0" applyFont="1" applyBorder="1" applyAlignment="1">
      <alignment horizontal="center" vertical="center" readingOrder="2"/>
    </xf>
    <xf numFmtId="0" fontId="12" fillId="0" borderId="0" xfId="0" applyFont="1" applyAlignment="1">
      <alignment readingOrder="2"/>
    </xf>
    <xf numFmtId="0" fontId="10" fillId="0" borderId="1" xfId="0" applyFont="1" applyBorder="1" applyAlignment="1">
      <alignment horizontal="center" vertical="center" readingOrder="2"/>
    </xf>
    <xf numFmtId="0" fontId="12" fillId="0" borderId="0" xfId="0" applyFont="1" applyAlignment="1">
      <alignment horizontal="center" readingOrder="2"/>
    </xf>
    <xf numFmtId="0" fontId="12" fillId="0" borderId="0" xfId="0" applyFont="1"/>
    <xf numFmtId="0" fontId="11" fillId="0" borderId="7" xfId="0" applyFont="1" applyBorder="1" applyAlignment="1">
      <alignment horizontal="centerContinuous" vertical="center"/>
    </xf>
    <xf numFmtId="0" fontId="11" fillId="0" borderId="0" xfId="0" applyFont="1" applyAlignment="1">
      <alignment horizontal="centerContinuous" vertical="center"/>
    </xf>
    <xf numFmtId="0" fontId="11" fillId="0" borderId="8" xfId="0" applyFont="1" applyBorder="1" applyAlignment="1">
      <alignment horizontal="centerContinuous" vertical="center"/>
    </xf>
    <xf numFmtId="0" fontId="11" fillId="0" borderId="0" xfId="0" applyFont="1"/>
    <xf numFmtId="0" fontId="11" fillId="0" borderId="9" xfId="0" applyFont="1" applyBorder="1" applyAlignment="1">
      <alignment horizontal="center" vertical="center"/>
    </xf>
    <xf numFmtId="0" fontId="12" fillId="0" borderId="10" xfId="0" applyFont="1" applyBorder="1"/>
    <xf numFmtId="0" fontId="12" fillId="0" borderId="11" xfId="0" applyFont="1" applyBorder="1"/>
    <xf numFmtId="0" fontId="12" fillId="0" borderId="12" xfId="0" applyFont="1" applyBorder="1"/>
    <xf numFmtId="0" fontId="12" fillId="0" borderId="5" xfId="0" applyFont="1" applyBorder="1"/>
    <xf numFmtId="0" fontId="12" fillId="0" borderId="6" xfId="0" applyFont="1" applyBorder="1"/>
    <xf numFmtId="0" fontId="12" fillId="0" borderId="4" xfId="0" applyFont="1" applyBorder="1"/>
    <xf numFmtId="0" fontId="12" fillId="0" borderId="7" xfId="0" applyFont="1" applyBorder="1"/>
    <xf numFmtId="9" fontId="16" fillId="0" borderId="0" xfId="0" applyNumberFormat="1" applyFont="1" applyAlignment="1">
      <alignment horizontal="center"/>
    </xf>
    <xf numFmtId="0" fontId="12" fillId="0" borderId="13" xfId="0" applyFont="1" applyBorder="1"/>
    <xf numFmtId="0" fontId="12" fillId="0" borderId="1" xfId="0" applyFont="1" applyBorder="1"/>
    <xf numFmtId="0" fontId="12" fillId="0" borderId="14" xfId="0" applyFont="1" applyBorder="1"/>
    <xf numFmtId="0" fontId="8" fillId="0" borderId="11"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8" fillId="0" borderId="12" xfId="0" applyFont="1" applyBorder="1"/>
    <xf numFmtId="0" fontId="8" fillId="0" borderId="17" xfId="0" applyFont="1" applyBorder="1"/>
    <xf numFmtId="0" fontId="17" fillId="0" borderId="18" xfId="0" applyFont="1" applyBorder="1" applyAlignment="1">
      <alignment horizontal="center" vertical="center" readingOrder="2"/>
    </xf>
    <xf numFmtId="0" fontId="17" fillId="0" borderId="5" xfId="0" applyFont="1" applyBorder="1" applyAlignment="1">
      <alignment vertical="center"/>
    </xf>
    <xf numFmtId="0" fontId="5" fillId="0" borderId="4" xfId="0" applyFont="1" applyBorder="1" applyAlignment="1">
      <alignment vertical="center"/>
    </xf>
    <xf numFmtId="0" fontId="14" fillId="0" borderId="6" xfId="0" applyFont="1" applyBorder="1" applyAlignment="1">
      <alignment vertical="center"/>
    </xf>
    <xf numFmtId="0" fontId="18" fillId="0" borderId="4" xfId="0" applyFont="1" applyBorder="1" applyAlignment="1">
      <alignment vertical="center"/>
    </xf>
    <xf numFmtId="0" fontId="17" fillId="0" borderId="13" xfId="0" applyFont="1" applyBorder="1" applyAlignment="1">
      <alignment vertical="center"/>
    </xf>
    <xf numFmtId="0" fontId="5" fillId="0" borderId="14" xfId="0" applyFont="1" applyBorder="1" applyAlignment="1">
      <alignment vertical="center"/>
    </xf>
    <xf numFmtId="0" fontId="14" fillId="0" borderId="13" xfId="0" applyFont="1" applyBorder="1" applyAlignment="1">
      <alignment vertical="center"/>
    </xf>
    <xf numFmtId="22" fontId="4" fillId="0" borderId="14" xfId="0" applyNumberFormat="1" applyFont="1" applyBorder="1" applyAlignment="1">
      <alignment horizontal="center" vertical="center"/>
    </xf>
    <xf numFmtId="0" fontId="17" fillId="0" borderId="13" xfId="0" applyFont="1" applyBorder="1" applyAlignment="1">
      <alignment horizontal="center" vertical="center" readingOrder="2"/>
    </xf>
    <xf numFmtId="0" fontId="5" fillId="0" borderId="4" xfId="0" applyFont="1" applyBorder="1" applyAlignment="1">
      <alignment horizontal="center" vertical="center"/>
    </xf>
    <xf numFmtId="0" fontId="5" fillId="0" borderId="14" xfId="0" applyFont="1" applyBorder="1" applyAlignment="1">
      <alignment horizontal="center" vertical="center"/>
    </xf>
    <xf numFmtId="0" fontId="16" fillId="0" borderId="9" xfId="0" applyFont="1" applyBorder="1" applyAlignment="1">
      <alignment horizontal="center" vertical="center" readingOrder="2"/>
    </xf>
    <xf numFmtId="3" fontId="8" fillId="0" borderId="19" xfId="0" applyNumberFormat="1" applyFont="1" applyBorder="1" applyAlignment="1">
      <alignment horizontal="center"/>
    </xf>
    <xf numFmtId="0" fontId="10" fillId="0" borderId="0" xfId="0" applyFont="1"/>
    <xf numFmtId="0" fontId="17" fillId="0" borderId="0" xfId="0" applyFont="1" applyAlignment="1">
      <alignment horizontal="center" vertical="center"/>
    </xf>
    <xf numFmtId="9" fontId="17" fillId="0" borderId="0" xfId="0" applyNumberFormat="1"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right" vertical="center" wrapText="1"/>
    </xf>
    <xf numFmtId="0" fontId="11" fillId="0" borderId="4" xfId="0" applyFont="1" applyBorder="1" applyAlignment="1">
      <alignment horizontal="center" vertical="center" wrapText="1" readingOrder="2"/>
    </xf>
    <xf numFmtId="0" fontId="11" fillId="0" borderId="20" xfId="0" applyFont="1" applyBorder="1" applyAlignment="1">
      <alignment horizontal="center" vertical="center" wrapText="1" readingOrder="2"/>
    </xf>
    <xf numFmtId="0" fontId="12" fillId="0" borderId="0" xfId="0" applyFont="1" applyAlignment="1">
      <alignment horizontal="center" vertical="center" wrapText="1" readingOrder="2"/>
    </xf>
    <xf numFmtId="0" fontId="11" fillId="0" borderId="14" xfId="0" applyFont="1" applyBorder="1" applyAlignment="1">
      <alignment horizontal="center" vertical="center" wrapText="1" readingOrder="2"/>
    </xf>
    <xf numFmtId="0" fontId="11" fillId="0" borderId="1" xfId="0" applyFont="1" applyBorder="1" applyAlignment="1">
      <alignment horizontal="center" vertical="center" wrapText="1" readingOrder="2"/>
    </xf>
    <xf numFmtId="0" fontId="11" fillId="0" borderId="21" xfId="0" applyFont="1" applyBorder="1" applyAlignment="1">
      <alignment horizontal="center" vertical="center" wrapText="1" readingOrder="2"/>
    </xf>
    <xf numFmtId="0" fontId="15" fillId="0" borderId="0" xfId="0" applyFont="1" applyAlignment="1">
      <alignment horizontal="center" vertical="center" wrapText="1" readingOrder="2"/>
    </xf>
    <xf numFmtId="0" fontId="13" fillId="0" borderId="22" xfId="0" applyFont="1" applyBorder="1" applyAlignment="1">
      <alignment horizontal="center" vertical="center" wrapText="1" readingOrder="2"/>
    </xf>
    <xf numFmtId="9" fontId="2" fillId="0" borderId="23" xfId="0" applyNumberFormat="1" applyFont="1" applyBorder="1" applyAlignment="1">
      <alignment horizontal="center" vertical="center" wrapText="1" readingOrder="2"/>
    </xf>
    <xf numFmtId="0" fontId="12" fillId="0" borderId="24" xfId="0" applyFont="1" applyBorder="1" applyAlignment="1">
      <alignment horizontal="center" vertical="center" wrapText="1" readingOrder="2"/>
    </xf>
    <xf numFmtId="9" fontId="2" fillId="0" borderId="25" xfId="0" applyNumberFormat="1" applyFont="1" applyBorder="1" applyAlignment="1">
      <alignment horizontal="center" vertical="center" wrapText="1" readingOrder="2"/>
    </xf>
    <xf numFmtId="0" fontId="14" fillId="0" borderId="26" xfId="0" applyFont="1" applyBorder="1" applyAlignment="1">
      <alignment horizontal="center" vertical="center" wrapText="1" readingOrder="2"/>
    </xf>
    <xf numFmtId="0" fontId="14" fillId="0" borderId="6" xfId="0" applyFont="1" applyBorder="1" applyAlignment="1">
      <alignment horizontal="left" vertical="center"/>
    </xf>
    <xf numFmtId="0" fontId="14" fillId="0" borderId="1" xfId="0" applyFont="1" applyBorder="1" applyAlignment="1">
      <alignment horizontal="left" vertical="center"/>
    </xf>
    <xf numFmtId="4" fontId="19" fillId="0" borderId="20" xfId="0" applyNumberFormat="1" applyFont="1" applyBorder="1" applyAlignment="1">
      <alignment horizontal="center" vertical="center" wrapText="1" readingOrder="2"/>
    </xf>
    <xf numFmtId="4" fontId="19" fillId="0" borderId="27" xfId="0" applyNumberFormat="1" applyFont="1" applyBorder="1" applyAlignment="1">
      <alignment horizontal="center" vertical="center" wrapText="1" readingOrder="2"/>
    </xf>
    <xf numFmtId="4" fontId="19" fillId="0" borderId="28" xfId="0" applyNumberFormat="1" applyFont="1" applyBorder="1" applyAlignment="1">
      <alignment horizontal="center" vertical="center" wrapText="1" readingOrder="2"/>
    </xf>
    <xf numFmtId="4" fontId="19" fillId="0" borderId="0" xfId="0" applyNumberFormat="1" applyFont="1" applyAlignment="1">
      <alignment horizontal="center" vertical="center" wrapText="1" readingOrder="2"/>
    </xf>
    <xf numFmtId="4" fontId="19" fillId="0" borderId="29" xfId="0" applyNumberFormat="1" applyFont="1" applyBorder="1" applyAlignment="1">
      <alignment horizontal="center" vertical="center" wrapText="1" readingOrder="2"/>
    </xf>
    <xf numFmtId="4" fontId="23" fillId="0" borderId="20" xfId="0" applyNumberFormat="1" applyFont="1" applyBorder="1" applyAlignment="1">
      <alignment horizontal="center" vertical="center" wrapText="1" readingOrder="2"/>
    </xf>
    <xf numFmtId="4" fontId="23" fillId="0" borderId="28" xfId="0" applyNumberFormat="1" applyFont="1" applyBorder="1" applyAlignment="1">
      <alignment horizontal="center" vertical="center" wrapText="1" readingOrder="2"/>
    </xf>
    <xf numFmtId="4" fontId="23" fillId="0" borderId="29" xfId="0" applyNumberFormat="1" applyFont="1" applyBorder="1" applyAlignment="1">
      <alignment horizontal="center" vertical="center" wrapText="1" readingOrder="2"/>
    </xf>
    <xf numFmtId="0" fontId="0" fillId="0" borderId="0" xfId="0" applyAlignment="1">
      <alignment horizontal="center" vertical="center"/>
    </xf>
    <xf numFmtId="0" fontId="5" fillId="0" borderId="23" xfId="0" applyFont="1" applyBorder="1" applyAlignment="1">
      <alignment horizontal="center" vertical="center" wrapText="1" readingOrder="2"/>
    </xf>
    <xf numFmtId="0" fontId="12" fillId="0" borderId="30" xfId="0" applyFont="1" applyBorder="1" applyAlignment="1">
      <alignment horizontal="center" vertical="center" wrapText="1" readingOrder="2"/>
    </xf>
    <xf numFmtId="9" fontId="2" fillId="0" borderId="10" xfId="0" applyNumberFormat="1" applyFont="1" applyBorder="1" applyAlignment="1">
      <alignment horizontal="center" vertical="center" wrapText="1" readingOrder="2"/>
    </xf>
    <xf numFmtId="4" fontId="19" fillId="0" borderId="31" xfId="0" applyNumberFormat="1" applyFont="1" applyBorder="1" applyAlignment="1">
      <alignment horizontal="center" vertical="center" wrapText="1" readingOrder="2"/>
    </xf>
    <xf numFmtId="0" fontId="12" fillId="0" borderId="32" xfId="0" applyFont="1" applyBorder="1" applyAlignment="1">
      <alignment horizontal="center" vertical="center" wrapText="1" readingOrder="2"/>
    </xf>
    <xf numFmtId="9" fontId="19" fillId="0" borderId="10" xfId="0" applyNumberFormat="1" applyFont="1" applyBorder="1" applyAlignment="1">
      <alignment horizontal="center" vertical="center" wrapText="1" readingOrder="2"/>
    </xf>
    <xf numFmtId="0" fontId="17" fillId="2" borderId="33" xfId="0" applyFont="1" applyFill="1" applyBorder="1" applyAlignment="1">
      <alignment horizontal="center" vertical="center" wrapText="1" readingOrder="2"/>
    </xf>
    <xf numFmtId="0" fontId="14" fillId="2" borderId="34" xfId="0" applyFont="1" applyFill="1" applyBorder="1" applyAlignment="1">
      <alignment horizontal="center" vertical="center" wrapText="1" readingOrder="2"/>
    </xf>
    <xf numFmtId="9" fontId="6" fillId="2" borderId="35" xfId="0" applyNumberFormat="1" applyFont="1" applyFill="1" applyBorder="1" applyAlignment="1">
      <alignment horizontal="center" vertical="center" wrapText="1" readingOrder="2"/>
    </xf>
    <xf numFmtId="4" fontId="23" fillId="2" borderId="36" xfId="0" applyNumberFormat="1" applyFont="1" applyFill="1" applyBorder="1" applyAlignment="1">
      <alignment horizontal="center" vertical="center" wrapText="1" readingOrder="2"/>
    </xf>
    <xf numFmtId="4" fontId="23" fillId="2" borderId="37" xfId="0" applyNumberFormat="1" applyFont="1" applyFill="1" applyBorder="1" applyAlignment="1">
      <alignment horizontal="center" vertical="center" wrapText="1" readingOrder="2"/>
    </xf>
    <xf numFmtId="0" fontId="14" fillId="2" borderId="35" xfId="0" applyFont="1" applyFill="1" applyBorder="1" applyAlignment="1">
      <alignment horizontal="center" vertical="center" wrapText="1" readingOrder="2"/>
    </xf>
    <xf numFmtId="3" fontId="6" fillId="2" borderId="35" xfId="0" applyNumberFormat="1" applyFont="1" applyFill="1" applyBorder="1" applyAlignment="1">
      <alignment horizontal="center" vertical="center" wrapText="1" readingOrder="2"/>
    </xf>
    <xf numFmtId="3" fontId="6" fillId="2" borderId="36" xfId="0" applyNumberFormat="1" applyFont="1" applyFill="1" applyBorder="1" applyAlignment="1">
      <alignment horizontal="center" vertical="center" wrapText="1" readingOrder="2"/>
    </xf>
    <xf numFmtId="4" fontId="23" fillId="2" borderId="38" xfId="0" applyNumberFormat="1" applyFont="1" applyFill="1" applyBorder="1" applyAlignment="1">
      <alignment horizontal="center" vertical="center" wrapText="1" readingOrder="2"/>
    </xf>
    <xf numFmtId="2" fontId="12" fillId="0" borderId="39" xfId="0" applyNumberFormat="1" applyFont="1" applyBorder="1" applyAlignment="1">
      <alignment horizontal="center" vertical="center" wrapText="1"/>
    </xf>
    <xf numFmtId="2" fontId="8" fillId="0" borderId="0" xfId="0" applyNumberFormat="1" applyFont="1" applyAlignment="1">
      <alignment horizontal="center" vertical="center" wrapText="1"/>
    </xf>
    <xf numFmtId="2" fontId="8" fillId="0" borderId="40" xfId="0" applyNumberFormat="1" applyFont="1" applyBorder="1" applyAlignment="1">
      <alignment horizontal="center" vertical="center" wrapText="1"/>
    </xf>
    <xf numFmtId="2" fontId="8" fillId="0" borderId="32"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22" xfId="0" applyFont="1" applyBorder="1" applyAlignment="1">
      <alignment horizontal="center" vertical="center" wrapText="1"/>
    </xf>
    <xf numFmtId="2" fontId="8" fillId="0" borderId="20" xfId="0" applyNumberFormat="1" applyFont="1" applyBorder="1" applyAlignment="1">
      <alignment horizontal="center" vertical="center" wrapText="1"/>
    </xf>
    <xf numFmtId="2" fontId="8" fillId="0" borderId="41" xfId="0" applyNumberFormat="1" applyFont="1" applyBorder="1" applyAlignment="1">
      <alignment horizontal="center" vertical="center" wrapText="1"/>
    </xf>
    <xf numFmtId="0" fontId="12" fillId="0" borderId="39" xfId="0" applyFont="1" applyBorder="1" applyAlignment="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3" fontId="0" fillId="0" borderId="0" xfId="0" applyNumberFormat="1"/>
    <xf numFmtId="0" fontId="14" fillId="0" borderId="6" xfId="0" applyFont="1" applyBorder="1" applyAlignment="1">
      <alignment horizontal="right" vertical="center"/>
    </xf>
    <xf numFmtId="0" fontId="14" fillId="0" borderId="1" xfId="0" applyFont="1" applyBorder="1" applyAlignment="1">
      <alignment horizontal="right" vertical="center"/>
    </xf>
    <xf numFmtId="0" fontId="0" fillId="0" borderId="0" xfId="0" applyAlignment="1">
      <alignment horizontal="center"/>
    </xf>
    <xf numFmtId="0" fontId="27" fillId="0" borderId="43"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45" xfId="0" applyFont="1" applyBorder="1" applyAlignment="1">
      <alignment horizontal="center" vertical="center" wrapText="1"/>
    </xf>
    <xf numFmtId="0" fontId="27" fillId="0" borderId="46" xfId="0" applyFont="1" applyBorder="1" applyAlignment="1">
      <alignment horizontal="center" vertical="center" wrapText="1"/>
    </xf>
    <xf numFmtId="0" fontId="28" fillId="0" borderId="47" xfId="0" applyFont="1" applyBorder="1" applyAlignment="1">
      <alignment horizontal="center" vertical="center" wrapText="1" readingOrder="2"/>
    </xf>
    <xf numFmtId="0" fontId="28" fillId="0" borderId="48" xfId="0" applyFont="1" applyBorder="1" applyAlignment="1">
      <alignment horizontal="center" vertical="center" wrapText="1"/>
    </xf>
    <xf numFmtId="0" fontId="0" fillId="0" borderId="0" xfId="0" applyAlignment="1">
      <alignment vertical="center"/>
    </xf>
    <xf numFmtId="0" fontId="28" fillId="0" borderId="49" xfId="0" applyFont="1" applyBorder="1" applyAlignment="1">
      <alignment horizontal="center" vertical="center" wrapText="1" readingOrder="2"/>
    </xf>
    <xf numFmtId="0" fontId="28" fillId="0" borderId="50" xfId="0" applyFont="1" applyBorder="1" applyAlignment="1">
      <alignment horizontal="center" vertical="center" wrapText="1"/>
    </xf>
    <xf numFmtId="0" fontId="28" fillId="0" borderId="50" xfId="0" quotePrefix="1" applyFont="1" applyBorder="1" applyAlignment="1">
      <alignment horizontal="center" vertical="center" wrapText="1"/>
    </xf>
    <xf numFmtId="0" fontId="28" fillId="0" borderId="51" xfId="0" applyFont="1" applyBorder="1" applyAlignment="1">
      <alignment horizontal="center" vertical="center" wrapText="1" readingOrder="2"/>
    </xf>
    <xf numFmtId="0" fontId="28" fillId="0" borderId="52" xfId="0" applyFont="1" applyBorder="1" applyAlignment="1">
      <alignment horizontal="center" vertical="center" wrapText="1"/>
    </xf>
    <xf numFmtId="17" fontId="28" fillId="0" borderId="49" xfId="0" applyNumberFormat="1" applyFont="1" applyBorder="1" applyAlignment="1">
      <alignment horizontal="center" vertical="center" wrapText="1" readingOrder="2"/>
    </xf>
    <xf numFmtId="0" fontId="28" fillId="0" borderId="53" xfId="0" applyFont="1" applyBorder="1" applyAlignment="1">
      <alignment horizontal="center" vertical="center" wrapText="1" readingOrder="2"/>
    </xf>
    <xf numFmtId="0" fontId="0" fillId="0" borderId="0" xfId="0" applyAlignment="1">
      <alignment horizontal="center" readingOrder="2"/>
    </xf>
    <xf numFmtId="0" fontId="0" fillId="0" borderId="20" xfId="0" applyBorder="1"/>
    <xf numFmtId="0" fontId="26" fillId="0" borderId="0" xfId="0" applyFont="1"/>
    <xf numFmtId="4" fontId="28" fillId="0" borderId="54" xfId="0" applyNumberFormat="1" applyFont="1" applyBorder="1" applyAlignment="1">
      <alignment horizontal="center" vertical="center" wrapText="1" readingOrder="2"/>
    </xf>
    <xf numFmtId="3" fontId="28" fillId="0" borderId="54" xfId="0" applyNumberFormat="1" applyFont="1" applyBorder="1" applyAlignment="1">
      <alignment horizontal="center" vertical="center" wrapText="1" readingOrder="2"/>
    </xf>
    <xf numFmtId="9" fontId="27" fillId="0" borderId="0" xfId="0" applyNumberFormat="1" applyFont="1"/>
    <xf numFmtId="0" fontId="27" fillId="0" borderId="0" xfId="0" applyFont="1"/>
    <xf numFmtId="0" fontId="28" fillId="0" borderId="0" xfId="0" applyFont="1"/>
    <xf numFmtId="0" fontId="28" fillId="0" borderId="0" xfId="0" applyFont="1" applyAlignment="1">
      <alignment horizontal="center" vertical="center"/>
    </xf>
    <xf numFmtId="0" fontId="28" fillId="0" borderId="5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56" xfId="0" applyFont="1" applyBorder="1" applyAlignment="1">
      <alignment horizontal="center" vertical="center" wrapText="1"/>
    </xf>
    <xf numFmtId="3" fontId="26" fillId="0" borderId="0" xfId="0" applyNumberFormat="1" applyFont="1"/>
    <xf numFmtId="3" fontId="27" fillId="0" borderId="46" xfId="0" applyNumberFormat="1" applyFont="1" applyBorder="1" applyAlignment="1">
      <alignment horizontal="center" vertical="center" wrapText="1"/>
    </xf>
    <xf numFmtId="3" fontId="0" fillId="0" borderId="0" xfId="0" applyNumberFormat="1" applyAlignment="1">
      <alignment horizontal="center" vertical="center"/>
    </xf>
    <xf numFmtId="0" fontId="31" fillId="0" borderId="23" xfId="0" applyFont="1" applyBorder="1" applyAlignment="1">
      <alignment horizontal="center" vertical="center" wrapText="1" readingOrder="2"/>
    </xf>
    <xf numFmtId="0" fontId="31" fillId="0" borderId="10" xfId="0" applyFont="1" applyBorder="1" applyAlignment="1">
      <alignment horizontal="center" vertical="center" wrapText="1" readingOrder="2"/>
    </xf>
    <xf numFmtId="0" fontId="31" fillId="0" borderId="25" xfId="0" applyFont="1" applyBorder="1" applyAlignment="1">
      <alignment horizontal="center" vertical="center" wrapText="1" readingOrder="2"/>
    </xf>
    <xf numFmtId="0" fontId="32" fillId="0" borderId="22" xfId="0" applyFont="1" applyBorder="1" applyAlignment="1">
      <alignment horizontal="center" vertical="center" wrapText="1" readingOrder="2"/>
    </xf>
    <xf numFmtId="0" fontId="28" fillId="0" borderId="57"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59" xfId="0" applyFont="1" applyBorder="1" applyAlignment="1">
      <alignment horizontal="center" vertical="center" wrapText="1"/>
    </xf>
    <xf numFmtId="3" fontId="27" fillId="0" borderId="60" xfId="0" applyNumberFormat="1" applyFont="1" applyBorder="1" applyAlignment="1">
      <alignment horizontal="center" vertical="center" wrapTex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12" fillId="0" borderId="62" xfId="0" applyFont="1" applyBorder="1" applyAlignment="1">
      <alignment horizontal="center" vertical="center" wrapText="1" readingOrder="2"/>
    </xf>
    <xf numFmtId="0" fontId="17" fillId="2" borderId="37" xfId="0" applyFont="1" applyFill="1" applyBorder="1" applyAlignment="1">
      <alignment horizontal="center" vertical="center" wrapText="1" readingOrder="2"/>
    </xf>
    <xf numFmtId="0" fontId="30" fillId="0" borderId="64" xfId="0" applyFont="1" applyBorder="1" applyAlignment="1">
      <alignment horizontal="center" vertical="center"/>
    </xf>
    <xf numFmtId="0" fontId="0" fillId="0" borderId="64" xfId="0" applyBorder="1" applyAlignment="1">
      <alignment horizontal="center" vertical="center"/>
    </xf>
    <xf numFmtId="9" fontId="28" fillId="0" borderId="49" xfId="1" applyFont="1" applyFill="1" applyBorder="1" applyAlignment="1">
      <alignment horizontal="center" vertical="center" wrapText="1"/>
    </xf>
    <xf numFmtId="3" fontId="28" fillId="0" borderId="64" xfId="0" applyNumberFormat="1" applyFont="1" applyBorder="1" applyAlignment="1">
      <alignment horizontal="center" vertical="center" wrapText="1" readingOrder="2"/>
    </xf>
    <xf numFmtId="4" fontId="28" fillId="0" borderId="64" xfId="0" applyNumberFormat="1" applyFont="1" applyBorder="1" applyAlignment="1">
      <alignment horizontal="center" vertical="center" wrapText="1" readingOrder="2"/>
    </xf>
    <xf numFmtId="0" fontId="30" fillId="0" borderId="65" xfId="0" applyFont="1" applyBorder="1" applyAlignment="1">
      <alignment horizontal="center" vertical="center"/>
    </xf>
    <xf numFmtId="0" fontId="27" fillId="0" borderId="66" xfId="0" applyFont="1" applyBorder="1" applyAlignment="1">
      <alignment horizontal="center" vertical="center" wrapText="1"/>
    </xf>
    <xf numFmtId="9" fontId="28" fillId="0" borderId="67" xfId="1" applyFont="1" applyFill="1" applyBorder="1" applyAlignment="1">
      <alignment horizontal="center" vertical="center" wrapText="1"/>
    </xf>
    <xf numFmtId="4" fontId="23" fillId="0" borderId="27" xfId="0" applyNumberFormat="1" applyFont="1" applyBorder="1" applyAlignment="1">
      <alignment horizontal="center" vertical="center" wrapText="1" readingOrder="2"/>
    </xf>
    <xf numFmtId="0" fontId="14" fillId="0" borderId="23" xfId="0" applyFont="1" applyBorder="1" applyAlignment="1">
      <alignment horizontal="center" vertical="center" wrapText="1" readingOrder="2"/>
    </xf>
    <xf numFmtId="0" fontId="28" fillId="0" borderId="57" xfId="0" quotePrefix="1" applyFont="1" applyBorder="1" applyAlignment="1">
      <alignment horizontal="center" vertical="center" wrapText="1"/>
    </xf>
    <xf numFmtId="0" fontId="10" fillId="0" borderId="6" xfId="0" applyFont="1" applyBorder="1" applyAlignment="1">
      <alignment horizontal="right" vertical="top" wrapText="1" readingOrder="2"/>
    </xf>
    <xf numFmtId="0" fontId="10" fillId="0" borderId="1" xfId="0" applyFont="1" applyBorder="1" applyAlignment="1">
      <alignment horizontal="right" vertical="top" wrapText="1" readingOrder="2"/>
    </xf>
    <xf numFmtId="9" fontId="5" fillId="0" borderId="0" xfId="0" applyNumberFormat="1" applyFont="1" applyAlignment="1">
      <alignment horizontal="centerContinuous" vertical="center"/>
    </xf>
    <xf numFmtId="2" fontId="20" fillId="0" borderId="32" xfId="0" applyNumberFormat="1" applyFont="1" applyBorder="1" applyAlignment="1">
      <alignment horizontal="center" vertical="center" wrapText="1"/>
    </xf>
    <xf numFmtId="2" fontId="20" fillId="0" borderId="20" xfId="0" applyNumberFormat="1" applyFont="1" applyBorder="1" applyAlignment="1">
      <alignment horizontal="center" vertical="center" wrapText="1"/>
    </xf>
    <xf numFmtId="2" fontId="20" fillId="0" borderId="0" xfId="0" applyNumberFormat="1" applyFont="1" applyAlignment="1">
      <alignment horizontal="center" vertical="center" wrapText="1"/>
    </xf>
    <xf numFmtId="0" fontId="5" fillId="0" borderId="6" xfId="0" applyFont="1" applyBorder="1" applyAlignment="1">
      <alignment vertical="center"/>
    </xf>
    <xf numFmtId="0" fontId="5" fillId="0" borderId="1" xfId="0" applyFont="1" applyBorder="1" applyAlignment="1">
      <alignment vertical="center"/>
    </xf>
    <xf numFmtId="2" fontId="20" fillId="0" borderId="23" xfId="0" applyNumberFormat="1" applyFont="1" applyBorder="1" applyAlignment="1">
      <alignment horizontal="center" vertical="center" wrapText="1"/>
    </xf>
    <xf numFmtId="2" fontId="20" fillId="0" borderId="26" xfId="0" applyNumberFormat="1" applyFont="1" applyBorder="1" applyAlignment="1">
      <alignment horizontal="center" vertical="center" wrapText="1"/>
    </xf>
    <xf numFmtId="2" fontId="20" fillId="0" borderId="14" xfId="0" applyNumberFormat="1" applyFont="1" applyBorder="1" applyAlignment="1">
      <alignment horizontal="center" vertical="center" wrapText="1"/>
    </xf>
    <xf numFmtId="9" fontId="28" fillId="0" borderId="107" xfId="1" applyFont="1" applyFill="1" applyBorder="1" applyAlignment="1">
      <alignment horizontal="center" vertical="center" wrapText="1"/>
    </xf>
    <xf numFmtId="3" fontId="28" fillId="0" borderId="41" xfId="0" applyNumberFormat="1" applyFont="1" applyBorder="1" applyAlignment="1">
      <alignment horizontal="center" vertical="center" wrapText="1" readingOrder="2"/>
    </xf>
    <xf numFmtId="4" fontId="28" fillId="0" borderId="41" xfId="0" applyNumberFormat="1" applyFont="1" applyBorder="1" applyAlignment="1">
      <alignment horizontal="center" vertical="center" wrapText="1" readingOrder="2"/>
    </xf>
    <xf numFmtId="0" fontId="28" fillId="0" borderId="64" xfId="0" applyFont="1" applyBorder="1" applyAlignment="1">
      <alignment horizontal="center" vertical="center" wrapText="1" readingOrder="2"/>
    </xf>
    <xf numFmtId="0" fontId="28" fillId="0" borderId="64" xfId="0" applyFont="1" applyBorder="1" applyAlignment="1">
      <alignment horizontal="center" vertical="center" wrapText="1"/>
    </xf>
    <xf numFmtId="0" fontId="28" fillId="3" borderId="47" xfId="0" applyFont="1" applyFill="1" applyBorder="1" applyAlignment="1">
      <alignment horizontal="center" vertical="center" wrapText="1" readingOrder="2"/>
    </xf>
    <xf numFmtId="0" fontId="28" fillId="3" borderId="48" xfId="0" applyFont="1" applyFill="1" applyBorder="1" applyAlignment="1">
      <alignment horizontal="center" vertical="center" wrapText="1"/>
    </xf>
    <xf numFmtId="0" fontId="28" fillId="3" borderId="49" xfId="0" applyFont="1" applyFill="1" applyBorder="1" applyAlignment="1">
      <alignment horizontal="center" vertical="center" wrapText="1" readingOrder="2"/>
    </xf>
    <xf numFmtId="0" fontId="28" fillId="3" borderId="50" xfId="0" applyFont="1" applyFill="1" applyBorder="1" applyAlignment="1">
      <alignment horizontal="center" vertical="center" wrapText="1"/>
    </xf>
    <xf numFmtId="17" fontId="28" fillId="3" borderId="49" xfId="0" applyNumberFormat="1" applyFont="1" applyFill="1" applyBorder="1" applyAlignment="1">
      <alignment horizontal="center" vertical="center" wrapText="1" readingOrder="2"/>
    </xf>
    <xf numFmtId="0" fontId="28" fillId="3" borderId="50" xfId="0" quotePrefix="1" applyFont="1" applyFill="1" applyBorder="1" applyAlignment="1">
      <alignment horizontal="center" vertical="center" wrapText="1"/>
    </xf>
    <xf numFmtId="0" fontId="28" fillId="3" borderId="57" xfId="0" quotePrefix="1" applyFont="1" applyFill="1" applyBorder="1" applyAlignment="1">
      <alignment horizontal="center" vertical="center" wrapText="1"/>
    </xf>
    <xf numFmtId="0" fontId="28" fillId="3" borderId="51" xfId="0" applyFont="1" applyFill="1" applyBorder="1" applyAlignment="1">
      <alignment horizontal="center" vertical="center" wrapText="1" readingOrder="2"/>
    </xf>
    <xf numFmtId="0" fontId="28" fillId="3" borderId="52" xfId="0" applyFont="1" applyFill="1" applyBorder="1" applyAlignment="1">
      <alignment horizontal="center" vertical="center" wrapText="1"/>
    </xf>
    <xf numFmtId="0" fontId="14" fillId="0" borderId="10" xfId="0" applyFont="1" applyBorder="1" applyAlignment="1">
      <alignment horizontal="center" vertical="center" wrapText="1" readingOrder="2"/>
    </xf>
    <xf numFmtId="1" fontId="13" fillId="3" borderId="22" xfId="0" applyNumberFormat="1" applyFont="1" applyFill="1" applyBorder="1" applyAlignment="1">
      <alignment horizontal="center" vertical="center" wrapText="1" readingOrder="2"/>
    </xf>
    <xf numFmtId="3" fontId="23" fillId="3" borderId="26" xfId="0" applyNumberFormat="1" applyFont="1" applyFill="1" applyBorder="1" applyAlignment="1">
      <alignment horizontal="center" vertical="center" wrapText="1" readingOrder="2"/>
    </xf>
    <xf numFmtId="0" fontId="12" fillId="3" borderId="63" xfId="0" applyFont="1" applyFill="1" applyBorder="1" applyAlignment="1">
      <alignment horizontal="center" vertical="center" wrapText="1" readingOrder="2"/>
    </xf>
    <xf numFmtId="1" fontId="13" fillId="3" borderId="42" xfId="0" applyNumberFormat="1" applyFont="1" applyFill="1" applyBorder="1" applyAlignment="1">
      <alignment horizontal="center" vertical="center" wrapText="1" readingOrder="2"/>
    </xf>
    <xf numFmtId="3" fontId="28" fillId="0" borderId="60" xfId="0" applyNumberFormat="1" applyFont="1" applyBorder="1" applyAlignment="1">
      <alignment horizontal="center" vertical="center" wrapText="1" readingOrder="2"/>
    </xf>
    <xf numFmtId="3" fontId="28" fillId="0" borderId="40" xfId="0" applyNumberFormat="1" applyFont="1" applyBorder="1" applyAlignment="1">
      <alignment horizontal="center" vertical="center" wrapText="1" readingOrder="2"/>
    </xf>
    <xf numFmtId="3" fontId="28" fillId="0" borderId="54" xfId="0" applyNumberFormat="1" applyFont="1" applyBorder="1" applyAlignment="1">
      <alignment horizontal="center" vertical="center" wrapText="1" readingOrder="2"/>
    </xf>
    <xf numFmtId="0" fontId="28" fillId="0" borderId="68" xfId="0" applyFont="1" applyBorder="1" applyAlignment="1">
      <alignment horizontal="center" vertical="center" wrapText="1" readingOrder="2"/>
    </xf>
    <xf numFmtId="0" fontId="28" fillId="0" borderId="80" xfId="0" applyFont="1" applyBorder="1" applyAlignment="1">
      <alignment horizontal="center" vertical="center" wrapText="1" readingOrder="2"/>
    </xf>
    <xf numFmtId="0" fontId="28" fillId="0" borderId="82" xfId="0" applyFont="1" applyBorder="1" applyAlignment="1">
      <alignment horizontal="center" vertical="center" wrapText="1" readingOrder="2"/>
    </xf>
    <xf numFmtId="9" fontId="28" fillId="0" borderId="72" xfId="1" applyFont="1" applyBorder="1" applyAlignment="1">
      <alignment horizontal="center" vertical="center" wrapText="1" readingOrder="2"/>
    </xf>
    <xf numFmtId="9" fontId="28" fillId="0" borderId="81" xfId="1" applyFont="1" applyBorder="1" applyAlignment="1">
      <alignment horizontal="center" vertical="center" wrapText="1" readingOrder="2"/>
    </xf>
    <xf numFmtId="9" fontId="28" fillId="0" borderId="67" xfId="1" applyFont="1" applyBorder="1" applyAlignment="1">
      <alignment horizontal="center" vertical="center" wrapText="1" readingOrder="2"/>
    </xf>
    <xf numFmtId="3" fontId="28" fillId="3" borderId="61" xfId="0" applyNumberFormat="1" applyFont="1" applyFill="1" applyBorder="1" applyAlignment="1">
      <alignment horizontal="center" vertical="center" wrapText="1" readingOrder="2"/>
    </xf>
    <xf numFmtId="3" fontId="28" fillId="3" borderId="76" xfId="0" applyNumberFormat="1" applyFont="1" applyFill="1" applyBorder="1" applyAlignment="1">
      <alignment horizontal="center" vertical="center" wrapText="1" readingOrder="2"/>
    </xf>
    <xf numFmtId="3" fontId="28" fillId="3" borderId="77" xfId="0" applyNumberFormat="1" applyFont="1" applyFill="1" applyBorder="1" applyAlignment="1">
      <alignment horizontal="center" vertical="center" wrapText="1" readingOrder="2"/>
    </xf>
    <xf numFmtId="3" fontId="28" fillId="0" borderId="60" xfId="0" applyNumberFormat="1" applyFont="1" applyBorder="1" applyAlignment="1">
      <alignment horizontal="center" vertical="center" readingOrder="2"/>
    </xf>
    <xf numFmtId="3" fontId="28" fillId="0" borderId="40" xfId="0" applyNumberFormat="1" applyFont="1" applyBorder="1" applyAlignment="1">
      <alignment horizontal="center" vertical="center" readingOrder="2"/>
    </xf>
    <xf numFmtId="3" fontId="28" fillId="0" borderId="54" xfId="0" applyNumberFormat="1" applyFont="1" applyBorder="1" applyAlignment="1">
      <alignment horizontal="center" vertical="center" readingOrder="2"/>
    </xf>
    <xf numFmtId="4" fontId="28" fillId="0" borderId="60" xfId="0" applyNumberFormat="1" applyFont="1" applyBorder="1" applyAlignment="1">
      <alignment horizontal="center" vertical="center" wrapText="1" readingOrder="2"/>
    </xf>
    <xf numFmtId="4" fontId="28" fillId="0" borderId="40" xfId="0" applyNumberFormat="1" applyFont="1" applyBorder="1" applyAlignment="1">
      <alignment horizontal="center" vertical="center" wrapText="1" readingOrder="2"/>
    </xf>
    <xf numFmtId="4" fontId="28" fillId="0" borderId="54" xfId="0" applyNumberFormat="1" applyFont="1" applyBorder="1" applyAlignment="1">
      <alignment horizontal="center" vertical="center" wrapText="1" readingOrder="2"/>
    </xf>
    <xf numFmtId="4" fontId="21" fillId="0" borderId="60" xfId="0" applyNumberFormat="1" applyFont="1" applyBorder="1" applyAlignment="1">
      <alignment horizontal="center" vertical="center" readingOrder="2"/>
    </xf>
    <xf numFmtId="4" fontId="21" fillId="0" borderId="40" xfId="0" applyNumberFormat="1" applyFont="1" applyBorder="1" applyAlignment="1">
      <alignment horizontal="center" vertical="center" readingOrder="2"/>
    </xf>
    <xf numFmtId="4" fontId="21" fillId="0" borderId="54" xfId="0" applyNumberFormat="1" applyFont="1" applyBorder="1" applyAlignment="1">
      <alignment horizontal="center" vertical="center" readingOrder="2"/>
    </xf>
    <xf numFmtId="3" fontId="28" fillId="0" borderId="69" xfId="0" applyNumberFormat="1" applyFont="1" applyBorder="1" applyAlignment="1">
      <alignment horizontal="center" vertical="center" wrapText="1" readingOrder="2"/>
    </xf>
    <xf numFmtId="3" fontId="28" fillId="0" borderId="74" xfId="0" applyNumberFormat="1" applyFont="1" applyBorder="1" applyAlignment="1">
      <alignment horizontal="center" vertical="center" wrapText="1" readingOrder="2"/>
    </xf>
    <xf numFmtId="3" fontId="28" fillId="0" borderId="75" xfId="0" applyNumberFormat="1" applyFont="1" applyBorder="1" applyAlignment="1">
      <alignment horizontal="center" vertical="center" wrapText="1" readingOrder="2"/>
    </xf>
    <xf numFmtId="3" fontId="28" fillId="3" borderId="60" xfId="0" applyNumberFormat="1" applyFont="1" applyFill="1" applyBorder="1" applyAlignment="1">
      <alignment horizontal="center" vertical="center" wrapText="1" readingOrder="2"/>
    </xf>
    <xf numFmtId="3" fontId="28" fillId="3" borderId="40" xfId="0" applyNumberFormat="1" applyFont="1" applyFill="1" applyBorder="1" applyAlignment="1">
      <alignment horizontal="center" vertical="center" wrapText="1" readingOrder="2"/>
    </xf>
    <xf numFmtId="3" fontId="28" fillId="3" borderId="54" xfId="0" applyNumberFormat="1" applyFont="1" applyFill="1" applyBorder="1" applyAlignment="1">
      <alignment horizontal="center" vertical="center" wrapText="1" readingOrder="2"/>
    </xf>
    <xf numFmtId="3" fontId="28" fillId="0" borderId="70" xfId="0" applyNumberFormat="1" applyFont="1" applyBorder="1" applyAlignment="1">
      <alignment horizontal="center" vertical="center" wrapText="1" readingOrder="2"/>
    </xf>
    <xf numFmtId="3" fontId="28" fillId="0" borderId="78" xfId="0" applyNumberFormat="1" applyFont="1" applyBorder="1" applyAlignment="1">
      <alignment horizontal="center" vertical="center" wrapText="1" readingOrder="2"/>
    </xf>
    <xf numFmtId="3" fontId="28" fillId="0" borderId="79" xfId="0" applyNumberFormat="1" applyFont="1" applyBorder="1" applyAlignment="1">
      <alignment horizontal="center" vertical="center" wrapText="1" readingOrder="2"/>
    </xf>
    <xf numFmtId="4" fontId="21" fillId="0" borderId="60" xfId="0" applyNumberFormat="1" applyFont="1" applyBorder="1" applyAlignment="1">
      <alignment horizontal="center" vertical="center" wrapText="1"/>
    </xf>
    <xf numFmtId="4" fontId="21" fillId="0" borderId="40" xfId="0" applyNumberFormat="1" applyFont="1" applyBorder="1" applyAlignment="1">
      <alignment horizontal="center" vertical="center" wrapText="1"/>
    </xf>
    <xf numFmtId="9" fontId="28" fillId="0" borderId="72" xfId="1" applyFont="1" applyBorder="1" applyAlignment="1">
      <alignment horizontal="center" vertical="center" wrapText="1"/>
    </xf>
    <xf numFmtId="9" fontId="28" fillId="0" borderId="81" xfId="1" applyFont="1" applyBorder="1" applyAlignment="1">
      <alignment horizontal="center" vertical="center" wrapText="1"/>
    </xf>
    <xf numFmtId="9" fontId="28" fillId="0" borderId="67" xfId="1" applyFont="1" applyBorder="1" applyAlignment="1">
      <alignment horizontal="center" vertical="center" wrapText="1"/>
    </xf>
    <xf numFmtId="0" fontId="0" fillId="0" borderId="83" xfId="0" applyBorder="1" applyAlignment="1">
      <alignment horizontal="center" vertical="center"/>
    </xf>
    <xf numFmtId="0" fontId="0" fillId="0" borderId="29" xfId="0" applyBorder="1" applyAlignment="1">
      <alignment horizontal="center"/>
    </xf>
    <xf numFmtId="0" fontId="0" fillId="0" borderId="20" xfId="0" applyBorder="1" applyAlignment="1">
      <alignment horizontal="center"/>
    </xf>
    <xf numFmtId="9" fontId="28" fillId="0" borderId="64" xfId="1" applyFont="1" applyBorder="1" applyAlignment="1">
      <alignment horizontal="center" vertical="center" wrapText="1"/>
    </xf>
    <xf numFmtId="3" fontId="28" fillId="0" borderId="64" xfId="0" applyNumberFormat="1" applyFont="1" applyBorder="1" applyAlignment="1">
      <alignment horizontal="center" vertical="center" wrapText="1" readingOrder="2"/>
    </xf>
    <xf numFmtId="4" fontId="28" fillId="0" borderId="64" xfId="0" applyNumberFormat="1" applyFont="1" applyBorder="1" applyAlignment="1">
      <alignment horizontal="center" vertical="center" wrapText="1" readingOrder="2"/>
    </xf>
    <xf numFmtId="0" fontId="26" fillId="0" borderId="0" xfId="0" applyFont="1" applyAlignment="1">
      <alignment horizontal="right"/>
    </xf>
    <xf numFmtId="0" fontId="28" fillId="0" borderId="80" xfId="0" applyFont="1" applyBorder="1" applyAlignment="1">
      <alignment horizontal="center" vertical="center" wrapText="1"/>
    </xf>
    <xf numFmtId="0" fontId="28" fillId="0" borderId="82" xfId="0" applyFont="1" applyBorder="1" applyAlignment="1">
      <alignment horizontal="center" vertical="center" wrapText="1"/>
    </xf>
    <xf numFmtId="0" fontId="28" fillId="0" borderId="105" xfId="0" applyFont="1" applyBorder="1" applyAlignment="1">
      <alignment horizontal="center" vertical="center" wrapText="1" readingOrder="2"/>
    </xf>
    <xf numFmtId="0" fontId="28" fillId="0" borderId="106" xfId="0" applyFont="1" applyBorder="1" applyAlignment="1">
      <alignment horizontal="center" vertical="center" wrapText="1" readingOrder="2"/>
    </xf>
    <xf numFmtId="0" fontId="27" fillId="0" borderId="44" xfId="0" applyFont="1" applyBorder="1" applyAlignment="1">
      <alignment horizontal="center" vertical="center" wrapText="1"/>
    </xf>
    <xf numFmtId="0" fontId="27" fillId="0" borderId="73" xfId="0" applyFont="1" applyBorder="1" applyAlignment="1">
      <alignment horizontal="center" vertical="center" wrapText="1"/>
    </xf>
    <xf numFmtId="0" fontId="28" fillId="0" borderId="64" xfId="0" applyFont="1" applyBorder="1" applyAlignment="1">
      <alignment horizontal="center" vertical="center" wrapText="1" readingOrder="2"/>
    </xf>
    <xf numFmtId="0" fontId="34" fillId="0" borderId="0" xfId="0" applyFont="1" applyAlignment="1">
      <alignment horizontal="right" vertical="top" wrapText="1" readingOrder="2"/>
    </xf>
    <xf numFmtId="0" fontId="28" fillId="0" borderId="88" xfId="0" applyFont="1" applyBorder="1" applyAlignment="1">
      <alignment horizontal="center" vertical="center" wrapText="1" readingOrder="2"/>
    </xf>
    <xf numFmtId="0" fontId="28" fillId="0" borderId="89" xfId="0" applyFont="1" applyBorder="1" applyAlignment="1">
      <alignment horizontal="center" vertical="center" wrapText="1" readingOrder="2"/>
    </xf>
    <xf numFmtId="0" fontId="28" fillId="0" borderId="84" xfId="0" applyFont="1" applyBorder="1" applyAlignment="1">
      <alignment horizontal="center" vertical="center" wrapText="1" readingOrder="2"/>
    </xf>
    <xf numFmtId="0" fontId="28" fillId="0" borderId="85" xfId="0" applyFont="1" applyBorder="1" applyAlignment="1">
      <alignment horizontal="center" vertical="center" wrapText="1" readingOrder="2"/>
    </xf>
    <xf numFmtId="9" fontId="0" fillId="0" borderId="71" xfId="0" applyNumberFormat="1" applyBorder="1" applyAlignment="1">
      <alignment horizontal="center" vertical="center"/>
    </xf>
    <xf numFmtId="0" fontId="0" fillId="0" borderId="86" xfId="0" applyBorder="1" applyAlignment="1">
      <alignment horizontal="center" vertical="center"/>
    </xf>
    <xf numFmtId="0" fontId="0" fillId="0" borderId="87" xfId="0" applyBorder="1" applyAlignment="1">
      <alignment horizontal="center" vertical="center"/>
    </xf>
    <xf numFmtId="0" fontId="22" fillId="0" borderId="0" xfId="0" applyFont="1" applyAlignment="1">
      <alignment horizontal="center" wrapText="1"/>
    </xf>
    <xf numFmtId="4" fontId="21" fillId="0" borderId="54" xfId="0" applyNumberFormat="1" applyFont="1" applyBorder="1" applyAlignment="1">
      <alignment horizontal="center" vertical="center" wrapText="1"/>
    </xf>
    <xf numFmtId="0" fontId="28" fillId="3" borderId="68" xfId="0" applyFont="1" applyFill="1" applyBorder="1" applyAlignment="1">
      <alignment horizontal="center" vertical="center" wrapText="1" readingOrder="2"/>
    </xf>
    <xf numFmtId="0" fontId="28" fillId="3" borderId="80" xfId="0" applyFont="1" applyFill="1" applyBorder="1" applyAlignment="1">
      <alignment horizontal="center" vertical="center" wrapText="1" readingOrder="2"/>
    </xf>
    <xf numFmtId="0" fontId="28" fillId="3" borderId="82" xfId="0" applyFont="1" applyFill="1" applyBorder="1" applyAlignment="1">
      <alignment horizontal="center" vertical="center" wrapText="1" readingOrder="2"/>
    </xf>
    <xf numFmtId="4" fontId="21" fillId="0" borderId="108" xfId="0" applyNumberFormat="1" applyFont="1" applyBorder="1" applyAlignment="1">
      <alignment horizontal="center" vertical="center" wrapText="1"/>
    </xf>
    <xf numFmtId="4" fontId="21" fillId="0" borderId="41" xfId="0" applyNumberFormat="1" applyFont="1" applyBorder="1" applyAlignment="1">
      <alignment horizontal="center" vertical="center" wrapText="1"/>
    </xf>
    <xf numFmtId="3" fontId="28" fillId="0" borderId="108" xfId="0" applyNumberFormat="1" applyFont="1" applyBorder="1" applyAlignment="1">
      <alignment horizontal="center" vertical="center" wrapText="1" readingOrder="2"/>
    </xf>
    <xf numFmtId="3" fontId="28" fillId="0" borderId="41" xfId="0" applyNumberFormat="1" applyFont="1" applyBorder="1" applyAlignment="1">
      <alignment horizontal="center" vertical="center" wrapText="1" readingOrder="2"/>
    </xf>
    <xf numFmtId="9" fontId="0" fillId="0" borderId="68" xfId="0" applyNumberFormat="1" applyBorder="1" applyAlignment="1">
      <alignment horizontal="center" vertical="center"/>
    </xf>
    <xf numFmtId="9" fontId="0" fillId="0" borderId="80" xfId="0" applyNumberFormat="1" applyBorder="1" applyAlignment="1">
      <alignment horizontal="center" vertical="center"/>
    </xf>
    <xf numFmtId="9" fontId="0" fillId="0" borderId="86" xfId="0" applyNumberFormat="1" applyBorder="1" applyAlignment="1">
      <alignment horizontal="center" vertical="center"/>
    </xf>
    <xf numFmtId="9" fontId="0" fillId="0" borderId="87" xfId="0" applyNumberFormat="1" applyBorder="1" applyAlignment="1">
      <alignment horizontal="center" vertical="center"/>
    </xf>
    <xf numFmtId="9" fontId="0" fillId="0" borderId="82" xfId="0" applyNumberFormat="1" applyBorder="1" applyAlignment="1">
      <alignment horizontal="center" vertical="center"/>
    </xf>
    <xf numFmtId="3" fontId="28" fillId="0" borderId="61" xfId="0" applyNumberFormat="1" applyFont="1" applyBorder="1" applyAlignment="1">
      <alignment horizontal="center" vertical="center" wrapText="1" readingOrder="2"/>
    </xf>
    <xf numFmtId="3" fontId="28" fillId="0" borderId="76" xfId="0" applyNumberFormat="1" applyFont="1" applyBorder="1" applyAlignment="1">
      <alignment horizontal="center" vertical="center" wrapText="1" readingOrder="2"/>
    </xf>
    <xf numFmtId="3" fontId="28" fillId="0" borderId="77" xfId="0" applyNumberFormat="1" applyFont="1" applyBorder="1" applyAlignment="1">
      <alignment horizontal="center" vertical="center" wrapText="1" readingOrder="2"/>
    </xf>
    <xf numFmtId="0" fontId="10" fillId="0" borderId="5" xfId="0" applyFont="1" applyBorder="1" applyAlignment="1">
      <alignment horizontal="right" vertical="top" wrapText="1" readingOrder="2"/>
    </xf>
    <xf numFmtId="0" fontId="10" fillId="0" borderId="6" xfId="0" applyFont="1" applyBorder="1" applyAlignment="1">
      <alignment horizontal="right" vertical="top" wrapText="1" readingOrder="2"/>
    </xf>
    <xf numFmtId="0" fontId="10" fillId="0" borderId="4" xfId="0" applyFont="1" applyBorder="1" applyAlignment="1">
      <alignment horizontal="right" vertical="top" wrapText="1" readingOrder="2"/>
    </xf>
    <xf numFmtId="0" fontId="10" fillId="0" borderId="13" xfId="0" applyFont="1" applyBorder="1" applyAlignment="1">
      <alignment horizontal="right" vertical="top" wrapText="1" readingOrder="2"/>
    </xf>
    <xf numFmtId="0" fontId="10" fillId="0" borderId="1" xfId="0" applyFont="1" applyBorder="1" applyAlignment="1">
      <alignment horizontal="right" vertical="top" wrapText="1" readingOrder="2"/>
    </xf>
    <xf numFmtId="0" fontId="10" fillId="0" borderId="14" xfId="0" applyFont="1" applyBorder="1" applyAlignment="1">
      <alignment horizontal="right" vertical="top" wrapText="1" readingOrder="2"/>
    </xf>
    <xf numFmtId="0" fontId="11" fillId="0" borderId="90" xfId="0" applyFont="1" applyBorder="1" applyAlignment="1">
      <alignment horizontal="center" vertical="center" wrapText="1" readingOrder="2"/>
    </xf>
    <xf numFmtId="0" fontId="11" fillId="0" borderId="3" xfId="0" applyFont="1" applyBorder="1" applyAlignment="1">
      <alignment horizontal="center" vertical="center" wrapText="1" readingOrder="2"/>
    </xf>
    <xf numFmtId="0" fontId="11" fillId="0" borderId="18" xfId="0" applyFont="1" applyBorder="1" applyAlignment="1">
      <alignment horizontal="center" vertical="center" wrapText="1" readingOrder="2"/>
    </xf>
    <xf numFmtId="0" fontId="11" fillId="0" borderId="9" xfId="0" applyFont="1" applyBorder="1" applyAlignment="1">
      <alignment horizontal="center" vertical="center" wrapText="1" readingOrder="2"/>
    </xf>
    <xf numFmtId="0" fontId="16" fillId="0" borderId="91" xfId="0" applyFont="1" applyBorder="1" applyAlignment="1">
      <alignment horizontal="center" vertical="center" wrapText="1" readingOrder="2"/>
    </xf>
    <xf numFmtId="0" fontId="16" fillId="0" borderId="92" xfId="0" applyFont="1" applyBorder="1" applyAlignment="1">
      <alignment horizontal="center" vertical="center" wrapText="1" readingOrder="2"/>
    </xf>
    <xf numFmtId="0" fontId="16" fillId="0" borderId="93" xfId="0" applyFont="1" applyBorder="1" applyAlignment="1">
      <alignment horizontal="center" vertical="center" wrapText="1" readingOrder="2"/>
    </xf>
    <xf numFmtId="0" fontId="11" fillId="0" borderId="5" xfId="0" applyFont="1" applyBorder="1" applyAlignment="1">
      <alignment horizontal="center" vertical="center" wrapText="1" readingOrder="2"/>
    </xf>
    <xf numFmtId="0" fontId="11" fillId="0" borderId="4" xfId="0" applyFont="1" applyBorder="1" applyAlignment="1">
      <alignment horizontal="center" vertical="center" wrapText="1" readingOrder="2"/>
    </xf>
    <xf numFmtId="0" fontId="11" fillId="0" borderId="13" xfId="0" applyFont="1" applyBorder="1" applyAlignment="1">
      <alignment horizontal="center" vertical="center" wrapText="1" readingOrder="2"/>
    </xf>
    <xf numFmtId="0" fontId="11" fillId="0" borderId="14" xfId="0" applyFont="1" applyBorder="1" applyAlignment="1">
      <alignment horizontal="center" vertical="center" wrapText="1" readingOrder="2"/>
    </xf>
    <xf numFmtId="2" fontId="20" fillId="0" borderId="90" xfId="0" applyNumberFormat="1" applyFont="1" applyBorder="1" applyAlignment="1">
      <alignment horizontal="center" vertical="center" wrapText="1"/>
    </xf>
    <xf numFmtId="2" fontId="20" fillId="0" borderId="27" xfId="0" applyNumberFormat="1" applyFont="1" applyBorder="1" applyAlignment="1">
      <alignment horizontal="center" vertical="center" wrapText="1"/>
    </xf>
    <xf numFmtId="2" fontId="20" fillId="0" borderId="63" xfId="0" applyNumberFormat="1" applyFont="1" applyBorder="1" applyAlignment="1">
      <alignment horizontal="center" vertical="center" wrapText="1"/>
    </xf>
    <xf numFmtId="2" fontId="20" fillId="0" borderId="3" xfId="0" applyNumberFormat="1" applyFont="1" applyBorder="1" applyAlignment="1">
      <alignment horizontal="center" vertical="center" wrapText="1"/>
    </xf>
    <xf numFmtId="2" fontId="24" fillId="0" borderId="18" xfId="0" applyNumberFormat="1" applyFont="1" applyBorder="1" applyAlignment="1">
      <alignment horizontal="center" vertical="center" wrapText="1"/>
    </xf>
    <xf numFmtId="2" fontId="24" fillId="0" borderId="22" xfId="0" applyNumberFormat="1" applyFont="1" applyBorder="1" applyAlignment="1">
      <alignment horizontal="center" vertical="center" wrapText="1"/>
    </xf>
    <xf numFmtId="2" fontId="24" fillId="0" borderId="94" xfId="0" applyNumberFormat="1" applyFont="1" applyBorder="1" applyAlignment="1">
      <alignment horizontal="center" vertical="center" wrapText="1"/>
    </xf>
    <xf numFmtId="2" fontId="24" fillId="0" borderId="9" xfId="0" applyNumberFormat="1" applyFont="1" applyBorder="1" applyAlignment="1">
      <alignment horizontal="center" vertical="center" wrapText="1"/>
    </xf>
    <xf numFmtId="2" fontId="20" fillId="0" borderId="18" xfId="0" applyNumberFormat="1" applyFont="1" applyBorder="1" applyAlignment="1">
      <alignment horizontal="center" vertical="center" wrapText="1"/>
    </xf>
    <xf numFmtId="2" fontId="20" fillId="0" borderId="9" xfId="0" applyNumberFormat="1" applyFont="1" applyBorder="1" applyAlignment="1">
      <alignment horizontal="center" vertical="center" wrapText="1"/>
    </xf>
    <xf numFmtId="2" fontId="20" fillId="0" borderId="22" xfId="0" applyNumberFormat="1" applyFont="1" applyBorder="1" applyAlignment="1">
      <alignment horizontal="center" vertical="center" wrapText="1"/>
    </xf>
    <xf numFmtId="0" fontId="8" fillId="0" borderId="42" xfId="0" applyFont="1" applyBorder="1" applyAlignment="1">
      <alignment horizontal="center" vertical="center" wrapText="1"/>
    </xf>
    <xf numFmtId="0" fontId="8" fillId="0" borderId="95" xfId="0" applyFont="1" applyBorder="1" applyAlignment="1">
      <alignment horizontal="center" vertical="center" wrapText="1"/>
    </xf>
    <xf numFmtId="0" fontId="8" fillId="0" borderId="96" xfId="0" applyFont="1" applyBorder="1" applyAlignment="1">
      <alignment horizontal="center" vertical="center" wrapText="1"/>
    </xf>
    <xf numFmtId="0" fontId="11" fillId="0" borderId="17" xfId="0" applyFont="1" applyBorder="1" applyAlignment="1">
      <alignment horizontal="left" vertical="center"/>
    </xf>
    <xf numFmtId="0" fontId="11" fillId="0" borderId="11" xfId="0" applyFont="1" applyBorder="1" applyAlignment="1">
      <alignment horizontal="left" vertical="center"/>
    </xf>
    <xf numFmtId="0" fontId="7" fillId="0" borderId="97" xfId="0" applyFont="1" applyBorder="1" applyAlignment="1">
      <alignment horizontal="center" vertical="center" wrapText="1"/>
    </xf>
    <xf numFmtId="0" fontId="7" fillId="0" borderId="98" xfId="0" applyFont="1" applyBorder="1" applyAlignment="1">
      <alignment horizontal="center" vertical="center" wrapText="1"/>
    </xf>
    <xf numFmtId="0" fontId="17" fillId="0" borderId="5" xfId="0" applyFont="1" applyBorder="1" applyAlignment="1">
      <alignment horizontal="center" vertical="center" readingOrder="2"/>
    </xf>
    <xf numFmtId="0" fontId="17" fillId="0" borderId="4" xfId="0" applyFont="1" applyBorder="1" applyAlignment="1">
      <alignment horizontal="center" vertical="center" readingOrder="2"/>
    </xf>
    <xf numFmtId="0" fontId="17" fillId="0" borderId="13" xfId="0" applyFont="1" applyBorder="1" applyAlignment="1">
      <alignment horizontal="center" vertical="center" readingOrder="2"/>
    </xf>
    <xf numFmtId="0" fontId="17" fillId="0" borderId="14" xfId="0" applyFont="1" applyBorder="1" applyAlignment="1">
      <alignment horizontal="center" vertical="center" readingOrder="2"/>
    </xf>
    <xf numFmtId="0" fontId="17" fillId="0" borderId="62" xfId="0" applyFont="1" applyBorder="1" applyAlignment="1">
      <alignment horizontal="center" vertical="center" wrapText="1" readingOrder="2"/>
    </xf>
    <xf numFmtId="0" fontId="17" fillId="0" borderId="28" xfId="0" applyFont="1" applyBorder="1" applyAlignment="1">
      <alignment horizontal="center" vertical="center" wrapText="1" readingOrder="2"/>
    </xf>
    <xf numFmtId="0" fontId="7" fillId="0" borderId="91" xfId="0" applyFont="1" applyBorder="1" applyAlignment="1">
      <alignment horizontal="center" vertical="center" wrapText="1"/>
    </xf>
    <xf numFmtId="0" fontId="11" fillId="0" borderId="4" xfId="0" applyFont="1" applyBorder="1" applyAlignment="1">
      <alignment horizontal="center" vertical="center"/>
    </xf>
    <xf numFmtId="0" fontId="11" fillId="0" borderId="10"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13" xfId="0" applyFont="1" applyBorder="1" applyAlignment="1">
      <alignment horizontal="center" vertical="center"/>
    </xf>
    <xf numFmtId="0" fontId="11" fillId="0" borderId="18" xfId="0" applyFont="1" applyBorder="1" applyAlignment="1">
      <alignment horizontal="center" vertical="center"/>
    </xf>
    <xf numFmtId="0" fontId="11" fillId="0" borderId="39" xfId="0" applyFont="1" applyBorder="1" applyAlignment="1">
      <alignment horizontal="center" vertical="center"/>
    </xf>
    <xf numFmtId="0" fontId="11" fillId="0" borderId="9" xfId="0" applyFont="1" applyBorder="1" applyAlignment="1">
      <alignment horizontal="center" vertical="center"/>
    </xf>
    <xf numFmtId="0" fontId="11" fillId="0" borderId="91" xfId="0" applyFont="1" applyBorder="1" applyAlignment="1">
      <alignment horizontal="center" vertical="center" wrapText="1"/>
    </xf>
    <xf numFmtId="0" fontId="11" fillId="0" borderId="92" xfId="0" applyFont="1" applyBorder="1" applyAlignment="1">
      <alignment horizontal="center" vertical="center" wrapText="1"/>
    </xf>
    <xf numFmtId="0" fontId="11" fillId="0" borderId="93" xfId="0" applyFont="1" applyBorder="1" applyAlignment="1">
      <alignment horizontal="center" vertical="center" wrapText="1"/>
    </xf>
    <xf numFmtId="0" fontId="11" fillId="0" borderId="99"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2" xfId="0" applyFont="1" applyBorder="1" applyAlignment="1">
      <alignment horizontal="center" vertical="center" wrapText="1"/>
    </xf>
    <xf numFmtId="0" fontId="7" fillId="0" borderId="93" xfId="0" applyFont="1" applyBorder="1" applyAlignment="1">
      <alignment horizontal="center" vertical="center" wrapText="1"/>
    </xf>
    <xf numFmtId="0" fontId="17" fillId="0" borderId="21" xfId="0" applyFont="1" applyBorder="1" applyAlignment="1">
      <alignment horizontal="center" vertical="center" wrapText="1" readingOrder="2"/>
    </xf>
    <xf numFmtId="0" fontId="33" fillId="0" borderId="18" xfId="0" applyFont="1" applyBorder="1" applyAlignment="1">
      <alignment horizontal="center" vertical="center" wrapText="1"/>
    </xf>
    <xf numFmtId="0" fontId="33" fillId="0" borderId="39" xfId="0" applyFont="1" applyBorder="1" applyAlignment="1">
      <alignment horizontal="center" vertical="center" wrapText="1"/>
    </xf>
    <xf numFmtId="0" fontId="33" fillId="0" borderId="9" xfId="0" applyFont="1" applyBorder="1" applyAlignment="1">
      <alignment horizontal="center" vertical="center" wrapText="1"/>
    </xf>
    <xf numFmtId="0" fontId="17" fillId="0" borderId="90"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3" xfId="0" applyFont="1" applyBorder="1" applyAlignment="1">
      <alignment horizontal="center" vertical="center" wrapText="1"/>
    </xf>
    <xf numFmtId="2" fontId="20" fillId="0" borderId="5" xfId="0" applyNumberFormat="1" applyFont="1" applyBorder="1" applyAlignment="1">
      <alignment horizontal="center" vertical="center" wrapText="1"/>
    </xf>
    <xf numFmtId="2" fontId="20" fillId="0" borderId="101" xfId="0" applyNumberFormat="1" applyFont="1" applyBorder="1" applyAlignment="1">
      <alignment horizontal="center" vertical="center" wrapText="1"/>
    </xf>
    <xf numFmtId="2" fontId="20" fillId="0" borderId="102" xfId="0" applyNumberFormat="1" applyFont="1" applyBorder="1" applyAlignment="1">
      <alignment horizontal="center" vertical="center" wrapText="1"/>
    </xf>
    <xf numFmtId="44" fontId="8" fillId="0" borderId="103" xfId="2" applyFont="1" applyBorder="1" applyAlignment="1">
      <alignment horizontal="center" vertical="center" wrapText="1"/>
    </xf>
    <xf numFmtId="44" fontId="8" fillId="0" borderId="100" xfId="2" applyFont="1" applyBorder="1" applyAlignment="1">
      <alignment horizontal="center" vertical="center" wrapText="1"/>
    </xf>
    <xf numFmtId="44" fontId="8" fillId="0" borderId="104" xfId="2" applyFont="1" applyBorder="1" applyAlignment="1">
      <alignment horizontal="center" vertical="center" wrapText="1"/>
    </xf>
  </cellXfs>
  <cellStyles count="3">
    <cellStyle name="Currency" xfId="2" builtinId="4"/>
    <cellStyle name="Normal" xfId="0" builtinId="0"/>
    <cellStyle name="Percent" xfId="1" builtinId="5"/>
  </cellStyles>
  <dxfs count="4">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4"/>
  <sheetViews>
    <sheetView rightToLeft="1" zoomScaleNormal="100" zoomScaleSheetLayoutView="100" workbookViewId="0">
      <selection activeCell="K14" sqref="K14:K18"/>
    </sheetView>
  </sheetViews>
  <sheetFormatPr defaultRowHeight="14" x14ac:dyDescent="0.3"/>
  <cols>
    <col min="1" max="1" width="11.26953125" customWidth="1"/>
    <col min="2" max="2" width="19.7265625" customWidth="1"/>
    <col min="3" max="3" width="16" bestFit="1" customWidth="1"/>
    <col min="4" max="4" width="20.54296875" customWidth="1"/>
    <col min="5" max="5" width="8.453125" customWidth="1"/>
    <col min="6" max="6" width="7.453125" customWidth="1"/>
    <col min="7" max="7" width="8.453125" style="101" customWidth="1"/>
    <col min="8" max="8" width="11.7265625" customWidth="1"/>
    <col min="9" max="9" width="9.7265625" customWidth="1"/>
    <col min="10" max="10" width="7.453125" style="126" bestFit="1" customWidth="1"/>
    <col min="11" max="11" width="8.54296875" style="126" customWidth="1"/>
    <col min="12" max="12" width="9.26953125" style="74" customWidth="1"/>
  </cols>
  <sheetData>
    <row r="1" spans="1:13" ht="16.5" x14ac:dyDescent="0.35">
      <c r="A1" s="228" t="s">
        <v>48</v>
      </c>
      <c r="B1" s="228"/>
      <c r="C1" s="228"/>
      <c r="D1" s="121"/>
      <c r="E1" s="121"/>
      <c r="F1" s="121"/>
      <c r="G1" s="131"/>
      <c r="H1" s="121"/>
      <c r="I1" s="121"/>
      <c r="J1" s="124"/>
      <c r="K1" s="125"/>
      <c r="L1" s="146" t="s">
        <v>72</v>
      </c>
      <c r="M1" s="147">
        <v>7</v>
      </c>
    </row>
    <row r="2" spans="1:13" ht="14.5" thickBot="1" x14ac:dyDescent="0.35">
      <c r="L2" s="146" t="s">
        <v>73</v>
      </c>
      <c r="M2" s="147">
        <v>10</v>
      </c>
    </row>
    <row r="3" spans="1:13" s="104" customFormat="1" ht="31.5" customHeight="1" thickBot="1" x14ac:dyDescent="0.3">
      <c r="A3" s="105" t="s">
        <v>49</v>
      </c>
      <c r="B3" s="105" t="s">
        <v>50</v>
      </c>
      <c r="C3" s="106" t="s">
        <v>61</v>
      </c>
      <c r="D3" s="233" t="s">
        <v>51</v>
      </c>
      <c r="E3" s="234"/>
      <c r="F3" s="107" t="s">
        <v>3</v>
      </c>
      <c r="G3" s="132" t="s">
        <v>52</v>
      </c>
      <c r="H3" s="108" t="s">
        <v>53</v>
      </c>
      <c r="I3" s="108" t="s">
        <v>46</v>
      </c>
      <c r="J3" s="108" t="s">
        <v>54</v>
      </c>
      <c r="K3" s="152" t="s">
        <v>55</v>
      </c>
      <c r="L3" s="151" t="s">
        <v>74</v>
      </c>
      <c r="M3" s="147">
        <f>M2-M1</f>
        <v>3</v>
      </c>
    </row>
    <row r="4" spans="1:13" s="111" customFormat="1" ht="14.25" hidden="1" customHeight="1" thickBot="1" x14ac:dyDescent="0.3">
      <c r="A4" s="190" t="s">
        <v>56</v>
      </c>
      <c r="B4" s="190" t="s">
        <v>94</v>
      </c>
      <c r="C4" s="139"/>
      <c r="D4" s="109"/>
      <c r="E4" s="110"/>
      <c r="F4" s="140"/>
      <c r="G4" s="141"/>
      <c r="H4" s="142"/>
      <c r="I4" s="142"/>
      <c r="J4" s="142"/>
      <c r="K4" s="143"/>
      <c r="L4" s="74"/>
    </row>
    <row r="5" spans="1:13" s="111" customFormat="1" ht="14.25" customHeight="1" x14ac:dyDescent="0.25">
      <c r="A5" s="191"/>
      <c r="B5" s="191"/>
      <c r="C5" s="190" t="s">
        <v>84</v>
      </c>
      <c r="D5" s="109" t="s">
        <v>85</v>
      </c>
      <c r="E5" s="110" t="s">
        <v>65</v>
      </c>
      <c r="F5" s="219">
        <v>0.25</v>
      </c>
      <c r="G5" s="187"/>
      <c r="H5" s="202">
        <f>IF(G5&lt;J5,0,IF(G5=J5,$M$1,IF(G5&gt;K5,$M$2,$M$3/(K5-J5)*(G5-J5)+$M$1)))</f>
        <v>0</v>
      </c>
      <c r="I5" s="217">
        <f>H5*F5+H9*F9+H14*F14+H19*F19</f>
        <v>0</v>
      </c>
      <c r="J5" s="187">
        <v>2</v>
      </c>
      <c r="K5" s="258">
        <v>4</v>
      </c>
      <c r="L5" s="253">
        <f>SUM(F5:F26)</f>
        <v>1</v>
      </c>
    </row>
    <row r="6" spans="1:13" s="111" customFormat="1" ht="14.25" customHeight="1" x14ac:dyDescent="0.25">
      <c r="A6" s="191"/>
      <c r="B6" s="191"/>
      <c r="C6" s="191"/>
      <c r="D6" s="112" t="s">
        <v>86</v>
      </c>
      <c r="E6" s="113">
        <f>$M$1</f>
        <v>7</v>
      </c>
      <c r="F6" s="220"/>
      <c r="G6" s="188"/>
      <c r="H6" s="203"/>
      <c r="I6" s="218"/>
      <c r="J6" s="188"/>
      <c r="K6" s="259"/>
      <c r="L6" s="254"/>
    </row>
    <row r="7" spans="1:13" s="111" customFormat="1" x14ac:dyDescent="0.25">
      <c r="A7" s="191"/>
      <c r="B7" s="191"/>
      <c r="C7" s="191"/>
      <c r="D7" s="112" t="s">
        <v>87</v>
      </c>
      <c r="E7" s="114">
        <v>8.5</v>
      </c>
      <c r="F7" s="220"/>
      <c r="G7" s="188"/>
      <c r="H7" s="203"/>
      <c r="I7" s="218"/>
      <c r="J7" s="188"/>
      <c r="K7" s="259"/>
      <c r="L7" s="254"/>
    </row>
    <row r="8" spans="1:13" s="111" customFormat="1" ht="15" customHeight="1" thickBot="1" x14ac:dyDescent="0.3">
      <c r="A8" s="191"/>
      <c r="B8" s="191"/>
      <c r="C8" s="192"/>
      <c r="D8" s="115" t="s">
        <v>88</v>
      </c>
      <c r="E8" s="116">
        <v>10</v>
      </c>
      <c r="F8" s="221"/>
      <c r="G8" s="189"/>
      <c r="H8" s="204"/>
      <c r="I8" s="218"/>
      <c r="J8" s="189"/>
      <c r="K8" s="260"/>
      <c r="L8" s="254"/>
    </row>
    <row r="9" spans="1:13" s="111" customFormat="1" ht="14.25" customHeight="1" x14ac:dyDescent="0.25">
      <c r="A9" s="191"/>
      <c r="B9" s="191"/>
      <c r="C9" s="190" t="s">
        <v>118</v>
      </c>
      <c r="D9" s="109" t="s">
        <v>112</v>
      </c>
      <c r="E9" s="110" t="s">
        <v>65</v>
      </c>
      <c r="F9" s="219">
        <v>0.15</v>
      </c>
      <c r="G9" s="187"/>
      <c r="H9" s="202">
        <f>IF(G9&lt;J9,0,IF(G9=J9,$M$1,IF(G9&gt;K9,$M$2,$M$3/(K9-J9)*(G9-J9)+$M$1)))</f>
        <v>0</v>
      </c>
      <c r="I9" s="218"/>
      <c r="J9" s="211">
        <v>15</v>
      </c>
      <c r="K9" s="196">
        <v>46</v>
      </c>
      <c r="L9" s="254"/>
    </row>
    <row r="10" spans="1:13" s="111" customFormat="1" ht="14.25" customHeight="1" x14ac:dyDescent="0.25">
      <c r="A10" s="191"/>
      <c r="B10" s="191"/>
      <c r="C10" s="191"/>
      <c r="D10" s="112" t="s">
        <v>113</v>
      </c>
      <c r="E10" s="113">
        <f>$M$1</f>
        <v>7</v>
      </c>
      <c r="F10" s="220"/>
      <c r="G10" s="188"/>
      <c r="H10" s="203"/>
      <c r="I10" s="218"/>
      <c r="J10" s="212"/>
      <c r="K10" s="197"/>
      <c r="L10" s="254"/>
    </row>
    <row r="11" spans="1:13" s="111" customFormat="1" x14ac:dyDescent="0.25">
      <c r="A11" s="191"/>
      <c r="B11" s="191"/>
      <c r="C11" s="191"/>
      <c r="D11" s="117" t="s">
        <v>114</v>
      </c>
      <c r="E11" s="114">
        <v>8</v>
      </c>
      <c r="F11" s="220"/>
      <c r="G11" s="188"/>
      <c r="H11" s="203"/>
      <c r="I11" s="218"/>
      <c r="J11" s="212"/>
      <c r="K11" s="197"/>
      <c r="L11" s="254"/>
    </row>
    <row r="12" spans="1:13" s="111" customFormat="1" x14ac:dyDescent="0.25">
      <c r="A12" s="191"/>
      <c r="B12" s="191"/>
      <c r="C12" s="191"/>
      <c r="D12" s="117" t="s">
        <v>115</v>
      </c>
      <c r="E12" s="156">
        <v>9</v>
      </c>
      <c r="F12" s="220"/>
      <c r="G12" s="188"/>
      <c r="H12" s="203"/>
      <c r="I12" s="218"/>
      <c r="J12" s="212"/>
      <c r="K12" s="197"/>
      <c r="L12" s="254"/>
    </row>
    <row r="13" spans="1:13" s="111" customFormat="1" ht="15" customHeight="1" thickBot="1" x14ac:dyDescent="0.3">
      <c r="A13" s="191"/>
      <c r="B13" s="191"/>
      <c r="C13" s="192"/>
      <c r="D13" s="115" t="s">
        <v>116</v>
      </c>
      <c r="E13" s="116">
        <v>10</v>
      </c>
      <c r="F13" s="221"/>
      <c r="G13" s="189"/>
      <c r="H13" s="204"/>
      <c r="I13" s="218"/>
      <c r="J13" s="213"/>
      <c r="K13" s="198"/>
      <c r="L13" s="254"/>
    </row>
    <row r="14" spans="1:13" s="111" customFormat="1" ht="33" customHeight="1" x14ac:dyDescent="0.25">
      <c r="A14" s="191"/>
      <c r="B14" s="191"/>
      <c r="C14" s="190" t="s">
        <v>89</v>
      </c>
      <c r="D14" s="109" t="s">
        <v>107</v>
      </c>
      <c r="E14" s="110" t="s">
        <v>65</v>
      </c>
      <c r="F14" s="219">
        <v>0.2</v>
      </c>
      <c r="G14" s="187"/>
      <c r="H14" s="202">
        <f>IF(G14&lt;J14,0,IF(G14=J14,$M$1,IF(G14&gt;K14,$M$2,$M$3/(K14-J14)*(G14-J14)+$M$1)))</f>
        <v>0</v>
      </c>
      <c r="I14" s="218"/>
      <c r="J14" s="211">
        <v>1000</v>
      </c>
      <c r="K14" s="196">
        <v>3000</v>
      </c>
      <c r="L14" s="254"/>
    </row>
    <row r="15" spans="1:13" s="111" customFormat="1" ht="33" customHeight="1" x14ac:dyDescent="0.25">
      <c r="A15" s="191"/>
      <c r="B15" s="191"/>
      <c r="C15" s="191"/>
      <c r="D15" s="112" t="s">
        <v>108</v>
      </c>
      <c r="E15" s="113">
        <f>$M$1</f>
        <v>7</v>
      </c>
      <c r="F15" s="220"/>
      <c r="G15" s="188"/>
      <c r="H15" s="203"/>
      <c r="I15" s="218"/>
      <c r="J15" s="212"/>
      <c r="K15" s="197"/>
      <c r="L15" s="254"/>
    </row>
    <row r="16" spans="1:13" s="111" customFormat="1" ht="28" x14ac:dyDescent="0.25">
      <c r="A16" s="191"/>
      <c r="B16" s="191"/>
      <c r="C16" s="191"/>
      <c r="D16" s="117" t="s">
        <v>109</v>
      </c>
      <c r="E16" s="114">
        <v>8</v>
      </c>
      <c r="F16" s="220"/>
      <c r="G16" s="188"/>
      <c r="H16" s="203"/>
      <c r="I16" s="218"/>
      <c r="J16" s="212"/>
      <c r="K16" s="197"/>
      <c r="L16" s="254"/>
    </row>
    <row r="17" spans="1:12" s="111" customFormat="1" ht="28" x14ac:dyDescent="0.25">
      <c r="A17" s="191"/>
      <c r="B17" s="191"/>
      <c r="C17" s="191"/>
      <c r="D17" s="117" t="s">
        <v>110</v>
      </c>
      <c r="E17" s="156">
        <v>9</v>
      </c>
      <c r="F17" s="220"/>
      <c r="G17" s="188"/>
      <c r="H17" s="203"/>
      <c r="I17" s="218"/>
      <c r="J17" s="212"/>
      <c r="K17" s="197"/>
      <c r="L17" s="254"/>
    </row>
    <row r="18" spans="1:12" s="111" customFormat="1" ht="33" customHeight="1" thickBot="1" x14ac:dyDescent="0.3">
      <c r="A18" s="191"/>
      <c r="B18" s="191"/>
      <c r="C18" s="192"/>
      <c r="D18" s="115" t="s">
        <v>111</v>
      </c>
      <c r="E18" s="116">
        <v>10</v>
      </c>
      <c r="F18" s="221"/>
      <c r="G18" s="189"/>
      <c r="H18" s="204"/>
      <c r="I18" s="218"/>
      <c r="J18" s="213"/>
      <c r="K18" s="198"/>
      <c r="L18" s="254"/>
    </row>
    <row r="19" spans="1:12" s="111" customFormat="1" x14ac:dyDescent="0.25">
      <c r="A19" s="191"/>
      <c r="B19" s="191"/>
      <c r="C19" s="190" t="s">
        <v>117</v>
      </c>
      <c r="D19" s="109" t="s">
        <v>102</v>
      </c>
      <c r="E19" s="110" t="s">
        <v>65</v>
      </c>
      <c r="F19" s="219">
        <v>0.2</v>
      </c>
      <c r="G19" s="187"/>
      <c r="H19" s="202">
        <f>IF(G19&lt;J19,0,IF(G19=J19,$M$1,IF(G19&gt;K19,$M$2,$M$3/(K19-J19)*(G19-J19)+$M$1)))</f>
        <v>0</v>
      </c>
      <c r="I19" s="218"/>
      <c r="J19" s="211">
        <v>1000</v>
      </c>
      <c r="K19" s="196">
        <v>3000</v>
      </c>
      <c r="L19" s="254"/>
    </row>
    <row r="20" spans="1:12" s="111" customFormat="1" x14ac:dyDescent="0.25">
      <c r="A20" s="191"/>
      <c r="B20" s="191"/>
      <c r="C20" s="191"/>
      <c r="D20" s="112" t="s">
        <v>103</v>
      </c>
      <c r="E20" s="113">
        <f>$M$1</f>
        <v>7</v>
      </c>
      <c r="F20" s="220"/>
      <c r="G20" s="188"/>
      <c r="H20" s="203"/>
      <c r="I20" s="218"/>
      <c r="J20" s="212"/>
      <c r="K20" s="197"/>
      <c r="L20" s="254"/>
    </row>
    <row r="21" spans="1:12" s="111" customFormat="1" x14ac:dyDescent="0.25">
      <c r="A21" s="191"/>
      <c r="B21" s="191"/>
      <c r="C21" s="191"/>
      <c r="D21" s="117" t="s">
        <v>104</v>
      </c>
      <c r="E21" s="113">
        <v>8</v>
      </c>
      <c r="F21" s="220"/>
      <c r="G21" s="188"/>
      <c r="H21" s="203"/>
      <c r="I21" s="218"/>
      <c r="J21" s="212"/>
      <c r="K21" s="197"/>
      <c r="L21" s="254"/>
    </row>
    <row r="22" spans="1:12" s="111" customFormat="1" x14ac:dyDescent="0.25">
      <c r="A22" s="191"/>
      <c r="B22" s="191"/>
      <c r="C22" s="191"/>
      <c r="D22" s="117" t="s">
        <v>105</v>
      </c>
      <c r="E22" s="114">
        <v>9</v>
      </c>
      <c r="F22" s="220"/>
      <c r="G22" s="188"/>
      <c r="H22" s="203"/>
      <c r="I22" s="218"/>
      <c r="J22" s="212"/>
      <c r="K22" s="197"/>
      <c r="L22" s="254"/>
    </row>
    <row r="23" spans="1:12" s="111" customFormat="1" x14ac:dyDescent="0.25">
      <c r="A23" s="191"/>
      <c r="B23" s="191"/>
      <c r="C23" s="191"/>
      <c r="D23" s="118" t="s">
        <v>106</v>
      </c>
      <c r="E23" s="138">
        <v>10</v>
      </c>
      <c r="F23" s="220"/>
      <c r="G23" s="188"/>
      <c r="H23" s="203"/>
      <c r="I23" s="218"/>
      <c r="J23" s="212"/>
      <c r="K23" s="197"/>
      <c r="L23" s="254"/>
    </row>
    <row r="24" spans="1:12" s="111" customFormat="1" ht="15.4" customHeight="1" x14ac:dyDescent="0.25">
      <c r="A24" s="235" t="s">
        <v>119</v>
      </c>
      <c r="B24" s="235"/>
      <c r="C24" s="235" t="s">
        <v>123</v>
      </c>
      <c r="D24" s="171" t="s">
        <v>120</v>
      </c>
      <c r="E24" s="172">
        <v>10</v>
      </c>
      <c r="F24" s="225">
        <v>0.2</v>
      </c>
      <c r="G24" s="226"/>
      <c r="H24" s="227"/>
      <c r="I24" s="249"/>
      <c r="J24" s="251"/>
      <c r="K24" s="251"/>
      <c r="L24" s="255"/>
    </row>
    <row r="25" spans="1:12" s="111" customFormat="1" ht="15.75" customHeight="1" x14ac:dyDescent="0.25">
      <c r="A25" s="235"/>
      <c r="B25" s="235"/>
      <c r="C25" s="235"/>
      <c r="D25" s="171" t="s">
        <v>121</v>
      </c>
      <c r="E25" s="172">
        <v>7</v>
      </c>
      <c r="F25" s="225"/>
      <c r="G25" s="226"/>
      <c r="H25" s="227"/>
      <c r="I25" s="218"/>
      <c r="J25" s="188"/>
      <c r="K25" s="188"/>
      <c r="L25" s="255"/>
    </row>
    <row r="26" spans="1:12" s="111" customFormat="1" ht="16.5" customHeight="1" thickBot="1" x14ac:dyDescent="0.3">
      <c r="A26" s="235"/>
      <c r="B26" s="235"/>
      <c r="C26" s="235"/>
      <c r="D26" s="171" t="s">
        <v>122</v>
      </c>
      <c r="E26" s="172">
        <v>5</v>
      </c>
      <c r="F26" s="225"/>
      <c r="G26" s="226"/>
      <c r="H26" s="227"/>
      <c r="I26" s="250"/>
      <c r="J26" s="252"/>
      <c r="K26" s="252"/>
      <c r="L26" s="256"/>
    </row>
    <row r="27" spans="1:12" ht="24.75" customHeight="1" x14ac:dyDescent="0.25">
      <c r="A27" s="191" t="s">
        <v>39</v>
      </c>
      <c r="B27" s="229" t="s">
        <v>95</v>
      </c>
      <c r="C27" s="229" t="s">
        <v>57</v>
      </c>
      <c r="D27" s="231" t="s">
        <v>75</v>
      </c>
      <c r="E27" s="232"/>
      <c r="F27" s="168">
        <v>0.33300000000000002</v>
      </c>
      <c r="G27" s="169"/>
      <c r="H27" s="170">
        <f>G27*F27</f>
        <v>0</v>
      </c>
      <c r="I27" s="218"/>
      <c r="J27" s="215"/>
      <c r="K27" s="209"/>
      <c r="L27" s="241">
        <f>SUM(F27:F29)</f>
        <v>1</v>
      </c>
    </row>
    <row r="28" spans="1:12" ht="24.75" customHeight="1" x14ac:dyDescent="0.25">
      <c r="A28" s="191"/>
      <c r="B28" s="229"/>
      <c r="C28" s="229"/>
      <c r="D28" s="237" t="s">
        <v>76</v>
      </c>
      <c r="E28" s="238"/>
      <c r="F28" s="148">
        <v>0.33300000000000002</v>
      </c>
      <c r="G28" s="149"/>
      <c r="H28" s="150">
        <f>G28*F28</f>
        <v>0</v>
      </c>
      <c r="I28" s="218"/>
      <c r="J28" s="215"/>
      <c r="K28" s="209"/>
      <c r="L28" s="242"/>
    </row>
    <row r="29" spans="1:12" ht="24.75" customHeight="1" thickBot="1" x14ac:dyDescent="0.3">
      <c r="A29" s="192"/>
      <c r="B29" s="230"/>
      <c r="C29" s="230"/>
      <c r="D29" s="239" t="s">
        <v>77</v>
      </c>
      <c r="E29" s="240"/>
      <c r="F29" s="153">
        <v>0.33400000000000002</v>
      </c>
      <c r="G29" s="123"/>
      <c r="H29" s="122">
        <f>G29*F29</f>
        <v>0</v>
      </c>
      <c r="I29" s="245"/>
      <c r="J29" s="216"/>
      <c r="K29" s="210"/>
      <c r="L29" s="243"/>
    </row>
    <row r="30" spans="1:12" s="119" customFormat="1" x14ac:dyDescent="0.25">
      <c r="A30" s="190" t="s">
        <v>40</v>
      </c>
      <c r="B30" s="190" t="s">
        <v>62</v>
      </c>
      <c r="C30" s="190" t="s">
        <v>126</v>
      </c>
      <c r="D30" s="109" t="s">
        <v>93</v>
      </c>
      <c r="E30" s="110">
        <v>0</v>
      </c>
      <c r="F30" s="193">
        <v>0.4</v>
      </c>
      <c r="G30" s="199"/>
      <c r="H30" s="202">
        <f>IF(G30&lt;J30,0,IF(G30=J30,$M$1,IF(G30&gt;K30,$M$2,$M$3/(K30-J30)*(G30-J30)+$M$1)))</f>
        <v>0</v>
      </c>
      <c r="I30" s="205">
        <f>H30*F30+H34*F34</f>
        <v>0</v>
      </c>
      <c r="J30" s="211">
        <v>3</v>
      </c>
      <c r="K30" s="196">
        <v>8</v>
      </c>
      <c r="L30" s="253">
        <f>SUM(F30:F42)</f>
        <v>1</v>
      </c>
    </row>
    <row r="31" spans="1:12" s="119" customFormat="1" x14ac:dyDescent="0.25">
      <c r="A31" s="191"/>
      <c r="B31" s="191"/>
      <c r="C31" s="191"/>
      <c r="D31" s="112" t="s">
        <v>87</v>
      </c>
      <c r="E31" s="113">
        <f>$M$1</f>
        <v>7</v>
      </c>
      <c r="F31" s="194"/>
      <c r="G31" s="200"/>
      <c r="H31" s="203"/>
      <c r="I31" s="206"/>
      <c r="J31" s="212"/>
      <c r="K31" s="197"/>
      <c r="L31" s="254"/>
    </row>
    <row r="32" spans="1:12" ht="28" x14ac:dyDescent="0.25">
      <c r="A32" s="191"/>
      <c r="B32" s="191"/>
      <c r="C32" s="191"/>
      <c r="D32" s="112" t="s">
        <v>99</v>
      </c>
      <c r="E32" s="114" t="s">
        <v>100</v>
      </c>
      <c r="F32" s="194"/>
      <c r="G32" s="200"/>
      <c r="H32" s="203"/>
      <c r="I32" s="206"/>
      <c r="J32" s="212"/>
      <c r="K32" s="197"/>
      <c r="L32" s="254"/>
    </row>
    <row r="33" spans="1:12" s="119" customFormat="1" ht="14.5" thickBot="1" x14ac:dyDescent="0.3">
      <c r="A33" s="191"/>
      <c r="B33" s="191"/>
      <c r="C33" s="192"/>
      <c r="D33" s="115" t="s">
        <v>101</v>
      </c>
      <c r="E33" s="116">
        <v>10</v>
      </c>
      <c r="F33" s="195"/>
      <c r="G33" s="201"/>
      <c r="H33" s="204"/>
      <c r="I33" s="206"/>
      <c r="J33" s="213"/>
      <c r="K33" s="198"/>
      <c r="L33" s="254"/>
    </row>
    <row r="34" spans="1:12" s="119" customFormat="1" ht="14.25" customHeight="1" x14ac:dyDescent="0.25">
      <c r="A34" s="191"/>
      <c r="B34" s="191"/>
      <c r="C34" s="246" t="s">
        <v>128</v>
      </c>
      <c r="D34" s="173" t="s">
        <v>130</v>
      </c>
      <c r="E34" s="174">
        <v>0</v>
      </c>
      <c r="F34" s="219">
        <v>0.3</v>
      </c>
      <c r="G34" s="199"/>
      <c r="H34" s="202">
        <f>IF(G34&lt;J34,0,IF(G34=J34,$M$1,IF(G34&gt;K34,$M$2,$M$3/(K34-J34)*(G34-J34)+$M$1)))</f>
        <v>0</v>
      </c>
      <c r="I34" s="206"/>
      <c r="J34" s="211">
        <v>1</v>
      </c>
      <c r="K34" s="196">
        <v>4</v>
      </c>
      <c r="L34" s="254"/>
    </row>
    <row r="35" spans="1:12" s="119" customFormat="1" x14ac:dyDescent="0.25">
      <c r="A35" s="191"/>
      <c r="B35" s="191"/>
      <c r="C35" s="247"/>
      <c r="D35" s="175" t="s">
        <v>131</v>
      </c>
      <c r="E35" s="176">
        <f>$M$1</f>
        <v>7</v>
      </c>
      <c r="F35" s="220"/>
      <c r="G35" s="200"/>
      <c r="H35" s="203"/>
      <c r="I35" s="206"/>
      <c r="J35" s="212"/>
      <c r="K35" s="197"/>
      <c r="L35" s="254"/>
    </row>
    <row r="36" spans="1:12" x14ac:dyDescent="0.25">
      <c r="A36" s="191"/>
      <c r="B36" s="191"/>
      <c r="C36" s="247"/>
      <c r="D36" s="177" t="s">
        <v>132</v>
      </c>
      <c r="E36" s="178">
        <v>8</v>
      </c>
      <c r="F36" s="220"/>
      <c r="G36" s="200"/>
      <c r="H36" s="203"/>
      <c r="I36" s="206"/>
      <c r="J36" s="212"/>
      <c r="K36" s="197"/>
      <c r="L36" s="254"/>
    </row>
    <row r="37" spans="1:12" x14ac:dyDescent="0.25">
      <c r="A37" s="191"/>
      <c r="B37" s="191"/>
      <c r="C37" s="247"/>
      <c r="D37" s="177" t="s">
        <v>129</v>
      </c>
      <c r="E37" s="179">
        <v>9</v>
      </c>
      <c r="F37" s="220"/>
      <c r="G37" s="200"/>
      <c r="H37" s="203"/>
      <c r="I37" s="206"/>
      <c r="J37" s="212"/>
      <c r="K37" s="197"/>
      <c r="L37" s="254"/>
    </row>
    <row r="38" spans="1:12" ht="14.5" thickBot="1" x14ac:dyDescent="0.3">
      <c r="A38" s="191"/>
      <c r="B38" s="191"/>
      <c r="C38" s="248"/>
      <c r="D38" s="180" t="s">
        <v>133</v>
      </c>
      <c r="E38" s="181">
        <v>10</v>
      </c>
      <c r="F38" s="221"/>
      <c r="G38" s="201"/>
      <c r="H38" s="204"/>
      <c r="I38" s="207"/>
      <c r="J38" s="213"/>
      <c r="K38" s="198"/>
      <c r="L38" s="254"/>
    </row>
    <row r="39" spans="1:12" ht="18.75" customHeight="1" x14ac:dyDescent="0.25">
      <c r="A39" s="191"/>
      <c r="B39" s="191"/>
      <c r="C39" s="190" t="s">
        <v>98</v>
      </c>
      <c r="D39" s="109" t="s">
        <v>90</v>
      </c>
      <c r="E39" s="128">
        <v>0</v>
      </c>
      <c r="F39" s="193">
        <v>0.3</v>
      </c>
      <c r="G39" s="199"/>
      <c r="H39" s="202">
        <f>G39</f>
        <v>0</v>
      </c>
      <c r="I39" s="205">
        <f>H39*F39</f>
        <v>0</v>
      </c>
      <c r="J39" s="214"/>
      <c r="K39" s="208"/>
      <c r="L39" s="254"/>
    </row>
    <row r="40" spans="1:12" ht="18.75" customHeight="1" x14ac:dyDescent="0.25">
      <c r="A40" s="191"/>
      <c r="B40" s="191"/>
      <c r="C40" s="191"/>
      <c r="D40" s="112" t="s">
        <v>91</v>
      </c>
      <c r="E40" s="129">
        <v>8</v>
      </c>
      <c r="F40" s="194"/>
      <c r="G40" s="200"/>
      <c r="H40" s="203"/>
      <c r="I40" s="206"/>
      <c r="J40" s="215"/>
      <c r="K40" s="209"/>
      <c r="L40" s="254"/>
    </row>
    <row r="41" spans="1:12" ht="18.75" customHeight="1" x14ac:dyDescent="0.25">
      <c r="A41" s="191"/>
      <c r="B41" s="191"/>
      <c r="C41" s="191"/>
      <c r="D41" s="112" t="s">
        <v>92</v>
      </c>
      <c r="E41" s="129">
        <v>9</v>
      </c>
      <c r="F41" s="194"/>
      <c r="G41" s="200"/>
      <c r="H41" s="203"/>
      <c r="I41" s="206"/>
      <c r="J41" s="215"/>
      <c r="K41" s="209"/>
      <c r="L41" s="254"/>
    </row>
    <row r="42" spans="1:12" ht="18.75" customHeight="1" thickBot="1" x14ac:dyDescent="0.3">
      <c r="A42" s="191"/>
      <c r="B42" s="192"/>
      <c r="C42" s="192"/>
      <c r="D42" s="115" t="s">
        <v>58</v>
      </c>
      <c r="E42" s="130" t="s">
        <v>59</v>
      </c>
      <c r="F42" s="195"/>
      <c r="G42" s="201"/>
      <c r="H42" s="204"/>
      <c r="I42" s="207"/>
      <c r="J42" s="216"/>
      <c r="K42" s="210"/>
      <c r="L42" s="257"/>
    </row>
    <row r="43" spans="1:12" ht="24" customHeight="1" x14ac:dyDescent="0.25">
      <c r="A43" t="s">
        <v>60</v>
      </c>
      <c r="B43" s="120"/>
      <c r="D43" t="s">
        <v>60</v>
      </c>
      <c r="E43" s="224"/>
      <c r="F43" s="224"/>
      <c r="G43" s="224"/>
      <c r="H43" t="s">
        <v>60</v>
      </c>
      <c r="I43" s="224"/>
      <c r="J43" s="224"/>
      <c r="K43" s="224"/>
    </row>
    <row r="44" spans="1:12" ht="24" customHeight="1" x14ac:dyDescent="0.25">
      <c r="A44" t="s">
        <v>60</v>
      </c>
      <c r="B44" s="120"/>
      <c r="C44" s="74"/>
      <c r="D44" t="s">
        <v>60</v>
      </c>
      <c r="E44" s="223"/>
      <c r="F44" s="223"/>
      <c r="G44" s="223"/>
      <c r="H44" t="s">
        <v>60</v>
      </c>
      <c r="I44" s="223"/>
      <c r="J44" s="223"/>
      <c r="K44" s="223"/>
    </row>
    <row r="45" spans="1:12" ht="13" thickBot="1" x14ac:dyDescent="0.3">
      <c r="C45" s="74"/>
      <c r="D45" s="74"/>
      <c r="E45" s="222"/>
      <c r="F45" s="222"/>
      <c r="G45" s="222"/>
      <c r="H45" s="74"/>
      <c r="I45" s="222"/>
      <c r="J45" s="222"/>
      <c r="K45" s="222"/>
    </row>
    <row r="46" spans="1:12" ht="15.5" x14ac:dyDescent="0.35">
      <c r="A46" s="244" t="s">
        <v>71</v>
      </c>
      <c r="B46" s="244"/>
      <c r="C46" s="244"/>
      <c r="D46" s="244"/>
      <c r="E46" s="244"/>
      <c r="F46" s="244"/>
      <c r="G46" s="244"/>
      <c r="H46" s="244"/>
      <c r="I46" s="244"/>
      <c r="J46" s="244"/>
      <c r="K46" s="244"/>
    </row>
    <row r="47" spans="1:12" x14ac:dyDescent="0.25">
      <c r="C47" s="74"/>
      <c r="D47" s="74"/>
      <c r="E47" s="74"/>
      <c r="F47" s="74"/>
      <c r="G47" s="133"/>
      <c r="H47" s="74"/>
      <c r="I47" s="74"/>
      <c r="J47" s="127"/>
      <c r="K47" s="127"/>
    </row>
    <row r="48" spans="1:12" ht="23.25" customHeight="1" x14ac:dyDescent="0.25">
      <c r="A48" s="236" t="s">
        <v>96</v>
      </c>
      <c r="B48" s="236"/>
      <c r="C48" s="236"/>
      <c r="D48" s="236"/>
      <c r="E48" s="236"/>
      <c r="F48" s="236"/>
      <c r="G48" s="236"/>
      <c r="H48" s="236"/>
      <c r="I48" s="236"/>
      <c r="J48" s="236"/>
      <c r="K48" s="236"/>
    </row>
    <row r="49" spans="1:11" ht="23.25" customHeight="1" x14ac:dyDescent="0.25">
      <c r="A49" s="236"/>
      <c r="B49" s="236"/>
      <c r="C49" s="236"/>
      <c r="D49" s="236"/>
      <c r="E49" s="236"/>
      <c r="F49" s="236"/>
      <c r="G49" s="236"/>
      <c r="H49" s="236"/>
      <c r="I49" s="236"/>
      <c r="J49" s="236"/>
      <c r="K49" s="236"/>
    </row>
    <row r="50" spans="1:11" x14ac:dyDescent="0.25">
      <c r="C50" s="74"/>
      <c r="D50" s="74"/>
      <c r="E50" s="74"/>
      <c r="F50" s="74"/>
      <c r="G50" s="133"/>
      <c r="H50" s="74"/>
      <c r="I50" s="74"/>
      <c r="J50" s="127"/>
      <c r="K50" s="127"/>
    </row>
    <row r="51" spans="1:11" x14ac:dyDescent="0.25">
      <c r="C51" s="74"/>
      <c r="D51" s="74"/>
      <c r="E51" s="74"/>
      <c r="F51" s="74"/>
      <c r="G51" s="133"/>
      <c r="H51" s="74"/>
      <c r="I51" s="74"/>
      <c r="J51" s="127"/>
      <c r="K51" s="127"/>
    </row>
    <row r="52" spans="1:11" x14ac:dyDescent="0.25">
      <c r="C52" s="74"/>
      <c r="D52" s="74"/>
      <c r="E52" s="74"/>
      <c r="F52" s="74"/>
      <c r="G52" s="133"/>
      <c r="H52" s="74"/>
      <c r="I52" s="74"/>
      <c r="J52" s="127"/>
      <c r="K52" s="127"/>
    </row>
    <row r="53" spans="1:11" x14ac:dyDescent="0.25">
      <c r="C53" s="74"/>
      <c r="D53" s="74"/>
      <c r="E53" s="74"/>
      <c r="F53" s="74"/>
      <c r="G53" s="133"/>
      <c r="H53" s="74"/>
      <c r="I53" s="74"/>
      <c r="J53" s="127"/>
      <c r="K53" s="127"/>
    </row>
    <row r="54" spans="1:11" x14ac:dyDescent="0.25">
      <c r="C54" s="74"/>
      <c r="D54" s="74"/>
      <c r="E54" s="74"/>
      <c r="F54" s="74"/>
      <c r="G54" s="133"/>
      <c r="H54" s="74"/>
      <c r="I54" s="74"/>
      <c r="J54" s="127"/>
      <c r="K54" s="127"/>
    </row>
    <row r="55" spans="1:11" x14ac:dyDescent="0.25">
      <c r="C55" s="74"/>
      <c r="D55" s="74"/>
      <c r="E55" s="74"/>
      <c r="F55" s="74"/>
      <c r="G55" s="133"/>
      <c r="H55" s="74"/>
      <c r="I55" s="74"/>
      <c r="J55" s="127"/>
      <c r="K55" s="127"/>
    </row>
    <row r="56" spans="1:11" x14ac:dyDescent="0.25">
      <c r="C56" s="74"/>
      <c r="D56" s="74"/>
      <c r="E56" s="74"/>
      <c r="F56" s="74"/>
      <c r="G56" s="133"/>
      <c r="H56" s="74"/>
      <c r="I56" s="74"/>
      <c r="J56" s="127"/>
      <c r="K56" s="127"/>
    </row>
    <row r="57" spans="1:11" x14ac:dyDescent="0.25">
      <c r="C57" s="74"/>
      <c r="D57" s="74"/>
      <c r="E57" s="74"/>
      <c r="F57" s="74"/>
      <c r="G57" s="133"/>
      <c r="H57" s="74"/>
      <c r="I57" s="74"/>
      <c r="J57" s="127"/>
      <c r="K57" s="127"/>
    </row>
    <row r="58" spans="1:11" x14ac:dyDescent="0.25">
      <c r="C58" s="74"/>
      <c r="D58" s="74"/>
      <c r="E58" s="74"/>
      <c r="F58" s="74"/>
      <c r="G58" s="133"/>
      <c r="H58" s="74"/>
      <c r="I58" s="74"/>
      <c r="J58" s="127"/>
      <c r="K58" s="127"/>
    </row>
    <row r="59" spans="1:11" x14ac:dyDescent="0.25">
      <c r="C59" s="74"/>
      <c r="D59" s="74"/>
      <c r="E59" s="74"/>
      <c r="F59" s="74"/>
      <c r="G59" s="133"/>
      <c r="H59" s="74"/>
      <c r="I59" s="74"/>
      <c r="J59" s="127"/>
      <c r="K59" s="127"/>
    </row>
    <row r="60" spans="1:11" x14ac:dyDescent="0.25">
      <c r="C60" s="74"/>
      <c r="D60" s="74"/>
      <c r="E60" s="74"/>
      <c r="F60" s="74"/>
      <c r="G60" s="133"/>
      <c r="H60" s="74"/>
      <c r="I60" s="74"/>
      <c r="J60" s="127"/>
      <c r="K60" s="127"/>
    </row>
    <row r="61" spans="1:11" x14ac:dyDescent="0.25">
      <c r="C61" s="74"/>
      <c r="D61" s="74"/>
      <c r="E61" s="74"/>
      <c r="F61" s="74"/>
      <c r="G61" s="133"/>
      <c r="H61" s="74"/>
      <c r="I61" s="74"/>
      <c r="J61" s="127"/>
      <c r="K61" s="127"/>
    </row>
    <row r="62" spans="1:11" x14ac:dyDescent="0.25">
      <c r="C62" s="74"/>
      <c r="D62" s="74"/>
      <c r="E62" s="74"/>
      <c r="F62" s="74"/>
      <c r="G62" s="133"/>
      <c r="H62" s="74"/>
      <c r="I62" s="74"/>
      <c r="J62" s="127"/>
      <c r="K62" s="127"/>
    </row>
    <row r="63" spans="1:11" x14ac:dyDescent="0.25">
      <c r="C63" s="74"/>
      <c r="D63" s="74"/>
      <c r="E63" s="74"/>
      <c r="F63" s="74"/>
      <c r="G63" s="133"/>
      <c r="H63" s="74"/>
      <c r="I63" s="74"/>
      <c r="J63" s="127"/>
      <c r="K63" s="127"/>
    </row>
    <row r="64" spans="1:11" x14ac:dyDescent="0.25">
      <c r="C64" s="74"/>
      <c r="D64" s="74"/>
      <c r="E64" s="74"/>
      <c r="F64" s="74"/>
      <c r="G64" s="133"/>
      <c r="H64" s="74"/>
      <c r="I64" s="74"/>
      <c r="J64" s="127"/>
      <c r="K64" s="127"/>
    </row>
  </sheetData>
  <mergeCells count="79">
    <mergeCell ref="I24:I26"/>
    <mergeCell ref="J24:J26"/>
    <mergeCell ref="K24:K26"/>
    <mergeCell ref="L5:L26"/>
    <mergeCell ref="L30:L42"/>
    <mergeCell ref="K5:K8"/>
    <mergeCell ref="K9:K13"/>
    <mergeCell ref="K14:K18"/>
    <mergeCell ref="J5:J8"/>
    <mergeCell ref="J30:J33"/>
    <mergeCell ref="A48:K49"/>
    <mergeCell ref="D28:E28"/>
    <mergeCell ref="D29:E29"/>
    <mergeCell ref="K27:K29"/>
    <mergeCell ref="L27:L29"/>
    <mergeCell ref="F30:F33"/>
    <mergeCell ref="H30:H33"/>
    <mergeCell ref="I30:I38"/>
    <mergeCell ref="A46:K46"/>
    <mergeCell ref="I45:K45"/>
    <mergeCell ref="I27:I29"/>
    <mergeCell ref="J27:J29"/>
    <mergeCell ref="B30:B42"/>
    <mergeCell ref="C34:C38"/>
    <mergeCell ref="A30:A42"/>
    <mergeCell ref="C39:C42"/>
    <mergeCell ref="F34:F38"/>
    <mergeCell ref="F24:F26"/>
    <mergeCell ref="G24:G26"/>
    <mergeCell ref="H24:H26"/>
    <mergeCell ref="A1:C1"/>
    <mergeCell ref="A27:A29"/>
    <mergeCell ref="B27:B29"/>
    <mergeCell ref="C27:C29"/>
    <mergeCell ref="D27:E27"/>
    <mergeCell ref="D3:E3"/>
    <mergeCell ref="C24:C26"/>
    <mergeCell ref="A24:B26"/>
    <mergeCell ref="G5:G8"/>
    <mergeCell ref="F5:F8"/>
    <mergeCell ref="C5:C8"/>
    <mergeCell ref="H19:H23"/>
    <mergeCell ref="E45:G45"/>
    <mergeCell ref="E44:G44"/>
    <mergeCell ref="I44:K44"/>
    <mergeCell ref="E43:G43"/>
    <mergeCell ref="I43:K43"/>
    <mergeCell ref="H5:H8"/>
    <mergeCell ref="H9:H13"/>
    <mergeCell ref="A4:A23"/>
    <mergeCell ref="J9:J13"/>
    <mergeCell ref="I5:I23"/>
    <mergeCell ref="J14:J18"/>
    <mergeCell ref="H14:H18"/>
    <mergeCell ref="C19:C23"/>
    <mergeCell ref="F19:F23"/>
    <mergeCell ref="B4:B23"/>
    <mergeCell ref="J19:J23"/>
    <mergeCell ref="C14:C18"/>
    <mergeCell ref="F9:F13"/>
    <mergeCell ref="F14:F18"/>
    <mergeCell ref="C9:C13"/>
    <mergeCell ref="G9:G13"/>
    <mergeCell ref="G14:G18"/>
    <mergeCell ref="C30:C33"/>
    <mergeCell ref="F39:F42"/>
    <mergeCell ref="K19:K23"/>
    <mergeCell ref="K30:K33"/>
    <mergeCell ref="G19:G23"/>
    <mergeCell ref="G39:G42"/>
    <mergeCell ref="H34:H38"/>
    <mergeCell ref="G30:G33"/>
    <mergeCell ref="I39:I42"/>
    <mergeCell ref="G34:G38"/>
    <mergeCell ref="H39:H42"/>
    <mergeCell ref="K39:K42"/>
    <mergeCell ref="J34:J38"/>
    <mergeCell ref="K34:K38"/>
    <mergeCell ref="J39:J42"/>
  </mergeCells>
  <phoneticPr fontId="25" type="noConversion"/>
  <conditionalFormatting sqref="G4:G5 G9 G14 G19 G27:G30 G34 G39">
    <cfRule type="cellIs" dxfId="3" priority="17" stopIfTrue="1" operator="equal">
      <formula>0</formula>
    </cfRule>
  </conditionalFormatting>
  <conditionalFormatting sqref="L4:L5 L27:L30">
    <cfRule type="cellIs" dxfId="2" priority="18" stopIfTrue="1" operator="lessThan">
      <formula>1</formula>
    </cfRule>
  </conditionalFormatting>
  <printOptions horizontalCentered="1"/>
  <pageMargins left="0.23622047244094491" right="0.23622047244094491" top="0.47244094488188981" bottom="0.15748031496062992" header="0.27559055118110237" footer="0.15748031496062992"/>
  <pageSetup paperSize="9" scale="68" orientation="portrait" r:id="rId1"/>
  <headerFooter alignWithMargins="0"/>
  <rowBreaks count="1" manualBreakCount="1">
    <brk id="2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2"/>
  <sheetViews>
    <sheetView rightToLeft="1" topLeftCell="B14" zoomScaleNormal="100" zoomScaleSheetLayoutView="130" workbookViewId="0">
      <selection activeCell="D18" sqref="D18"/>
    </sheetView>
  </sheetViews>
  <sheetFormatPr defaultColWidth="9.26953125" defaultRowHeight="17.25" customHeight="1" x14ac:dyDescent="0.3"/>
  <cols>
    <col min="1" max="1" width="8.26953125" style="8" bestFit="1" customWidth="1"/>
    <col min="2" max="2" width="34.54296875" style="8" customWidth="1"/>
    <col min="3" max="3" width="13.453125" style="10" customWidth="1"/>
    <col min="4" max="4" width="9.26953125" style="8" customWidth="1"/>
    <col min="5" max="5" width="8.453125" style="8" customWidth="1"/>
    <col min="6" max="6" width="8.54296875" style="8" customWidth="1"/>
    <col min="7" max="7" width="8" style="8" customWidth="1"/>
    <col min="8" max="8" width="8.54296875" style="8" customWidth="1"/>
    <col min="9" max="9" width="7.26953125" style="8" customWidth="1"/>
    <col min="10" max="10" width="8" style="8" customWidth="1"/>
    <col min="11" max="11" width="8.26953125" style="10" customWidth="1"/>
    <col min="12" max="12" width="8.453125" style="8" customWidth="1"/>
    <col min="13" max="13" width="24" style="8" customWidth="1"/>
    <col min="14" max="16384" width="9.26953125" style="8"/>
  </cols>
  <sheetData>
    <row r="1" spans="1:15" ht="18.5" thickTop="1" x14ac:dyDescent="0.3">
      <c r="A1" s="6" t="s">
        <v>25</v>
      </c>
      <c r="B1" s="7" t="s">
        <v>29</v>
      </c>
      <c r="C1" s="33" t="s">
        <v>20</v>
      </c>
      <c r="D1" s="261" t="s">
        <v>97</v>
      </c>
      <c r="E1" s="262"/>
      <c r="F1" s="262"/>
      <c r="G1" s="262"/>
      <c r="H1" s="263"/>
      <c r="I1" s="34" t="s">
        <v>0</v>
      </c>
      <c r="J1" s="43">
        <v>1</v>
      </c>
      <c r="K1" s="102" t="s">
        <v>21</v>
      </c>
      <c r="L1" s="64"/>
      <c r="M1" s="37"/>
    </row>
    <row r="2" spans="1:15" ht="16" thickBot="1" x14ac:dyDescent="0.35">
      <c r="A2" s="42" t="s">
        <v>28</v>
      </c>
      <c r="B2" s="9" t="s">
        <v>79</v>
      </c>
      <c r="C2" s="45" t="str">
        <f>'סיכום הצעות'!C2</f>
        <v>2/1.2026</v>
      </c>
      <c r="D2" s="264"/>
      <c r="E2" s="265"/>
      <c r="F2" s="265"/>
      <c r="G2" s="265"/>
      <c r="H2" s="266"/>
      <c r="I2" s="38" t="s">
        <v>1</v>
      </c>
      <c r="J2" s="44">
        <v>2</v>
      </c>
      <c r="K2" s="103" t="s">
        <v>22</v>
      </c>
      <c r="L2" s="65"/>
      <c r="M2" s="41"/>
    </row>
    <row r="3" spans="1:15" s="54" customFormat="1" ht="17.25" customHeight="1" thickTop="1" x14ac:dyDescent="0.25">
      <c r="A3" s="274" t="s">
        <v>2</v>
      </c>
      <c r="B3" s="275"/>
      <c r="C3" s="269" t="s">
        <v>68</v>
      </c>
      <c r="D3" s="52" t="s">
        <v>3</v>
      </c>
      <c r="E3" s="53" t="s">
        <v>5</v>
      </c>
      <c r="F3" s="75">
        <v>1</v>
      </c>
      <c r="G3" s="53" t="s">
        <v>5</v>
      </c>
      <c r="H3" s="75">
        <v>2</v>
      </c>
      <c r="I3" s="53" t="s">
        <v>5</v>
      </c>
      <c r="J3" s="75">
        <v>3</v>
      </c>
      <c r="K3" s="53" t="s">
        <v>5</v>
      </c>
      <c r="L3" s="75">
        <v>4</v>
      </c>
      <c r="M3" s="269" t="s">
        <v>8</v>
      </c>
    </row>
    <row r="4" spans="1:15" s="54" customFormat="1" ht="17.25" customHeight="1" thickBot="1" x14ac:dyDescent="0.3">
      <c r="A4" s="276"/>
      <c r="B4" s="277"/>
      <c r="C4" s="270"/>
      <c r="D4" s="55" t="s">
        <v>4</v>
      </c>
      <c r="E4" s="56" t="s">
        <v>6</v>
      </c>
      <c r="F4" s="57" t="s">
        <v>7</v>
      </c>
      <c r="G4" s="56" t="s">
        <v>6</v>
      </c>
      <c r="H4" s="57" t="s">
        <v>7</v>
      </c>
      <c r="I4" s="56" t="s">
        <v>6</v>
      </c>
      <c r="J4" s="57" t="s">
        <v>7</v>
      </c>
      <c r="K4" s="56" t="s">
        <v>6</v>
      </c>
      <c r="L4" s="57" t="s">
        <v>7</v>
      </c>
      <c r="M4" s="270"/>
      <c r="O4" s="58"/>
    </row>
    <row r="5" spans="1:15" s="54" customFormat="1" ht="39.5" thickTop="1" x14ac:dyDescent="0.25">
      <c r="A5" s="271" t="s">
        <v>69</v>
      </c>
      <c r="B5" s="144" t="s">
        <v>80</v>
      </c>
      <c r="C5" s="137" t="s">
        <v>63</v>
      </c>
      <c r="D5" s="60">
        <v>0.8</v>
      </c>
      <c r="E5" s="66"/>
      <c r="F5" s="67"/>
      <c r="G5" s="66"/>
      <c r="H5" s="67"/>
      <c r="I5" s="66"/>
      <c r="J5" s="67"/>
      <c r="K5" s="66"/>
      <c r="L5" s="67"/>
      <c r="M5" s="134" t="s">
        <v>64</v>
      </c>
    </row>
    <row r="6" spans="1:15" s="54" customFormat="1" ht="17.25" customHeight="1" thickBot="1" x14ac:dyDescent="0.3">
      <c r="A6" s="272"/>
      <c r="B6" s="76" t="s">
        <v>27</v>
      </c>
      <c r="C6" s="59" t="s">
        <v>19</v>
      </c>
      <c r="D6" s="77">
        <v>0.2</v>
      </c>
      <c r="E6" s="66"/>
      <c r="F6" s="78"/>
      <c r="G6" s="66"/>
      <c r="H6" s="78"/>
      <c r="I6" s="66"/>
      <c r="J6" s="78"/>
      <c r="K6" s="66"/>
      <c r="L6" s="78"/>
      <c r="M6" s="135" t="s">
        <v>64</v>
      </c>
    </row>
    <row r="7" spans="1:15" s="54" customFormat="1" ht="17.25" customHeight="1" thickBot="1" x14ac:dyDescent="0.3">
      <c r="A7" s="273"/>
      <c r="B7" s="81" t="s">
        <v>9</v>
      </c>
      <c r="C7" s="82"/>
      <c r="D7" s="83">
        <f>SUM(D5:D6)</f>
        <v>1</v>
      </c>
      <c r="E7" s="84"/>
      <c r="F7" s="85"/>
      <c r="G7" s="84"/>
      <c r="H7" s="85"/>
      <c r="I7" s="84"/>
      <c r="J7" s="85"/>
      <c r="K7" s="84"/>
      <c r="L7" s="85"/>
      <c r="M7" s="86"/>
    </row>
    <row r="8" spans="1:15" s="54" customFormat="1" ht="17.25" customHeight="1" thickTop="1" thickBot="1" x14ac:dyDescent="0.3">
      <c r="A8" s="271" t="s">
        <v>34</v>
      </c>
      <c r="B8" s="79" t="s">
        <v>34</v>
      </c>
      <c r="C8" s="59" t="s">
        <v>19</v>
      </c>
      <c r="D8" s="80">
        <v>1</v>
      </c>
      <c r="E8" s="66"/>
      <c r="F8" s="68"/>
      <c r="G8" s="66"/>
      <c r="H8" s="68"/>
      <c r="I8" s="66"/>
      <c r="J8" s="78"/>
      <c r="K8" s="66"/>
      <c r="L8" s="78"/>
      <c r="M8" s="135" t="s">
        <v>64</v>
      </c>
    </row>
    <row r="9" spans="1:15" s="54" customFormat="1" ht="17.25" customHeight="1" thickBot="1" x14ac:dyDescent="0.3">
      <c r="A9" s="273"/>
      <c r="B9" s="81" t="s">
        <v>9</v>
      </c>
      <c r="C9" s="82"/>
      <c r="D9" s="83">
        <f>SUM(D8)</f>
        <v>1</v>
      </c>
      <c r="E9" s="84"/>
      <c r="F9" s="85"/>
      <c r="G9" s="84"/>
      <c r="H9" s="85"/>
      <c r="I9" s="84"/>
      <c r="J9" s="85"/>
      <c r="K9" s="84"/>
      <c r="L9" s="85"/>
      <c r="M9" s="86"/>
    </row>
    <row r="10" spans="1:15" s="54" customFormat="1" ht="17.25" customHeight="1" thickTop="1" x14ac:dyDescent="0.25">
      <c r="A10" s="271" t="s">
        <v>42</v>
      </c>
      <c r="B10" s="79" t="s">
        <v>35</v>
      </c>
      <c r="C10" s="59" t="s">
        <v>19</v>
      </c>
      <c r="D10" s="77">
        <v>0.4</v>
      </c>
      <c r="E10" s="66"/>
      <c r="F10" s="67"/>
      <c r="G10" s="69"/>
      <c r="H10" s="67"/>
      <c r="I10" s="69"/>
      <c r="J10" s="78"/>
      <c r="K10" s="69"/>
      <c r="L10" s="78"/>
      <c r="M10" s="135" t="s">
        <v>64</v>
      </c>
    </row>
    <row r="11" spans="1:15" s="54" customFormat="1" ht="17.25" customHeight="1" x14ac:dyDescent="0.25">
      <c r="A11" s="272"/>
      <c r="B11" s="61" t="s">
        <v>36</v>
      </c>
      <c r="C11" s="59" t="s">
        <v>19</v>
      </c>
      <c r="D11" s="62">
        <v>0.3</v>
      </c>
      <c r="E11" s="66"/>
      <c r="F11" s="68"/>
      <c r="G11" s="70"/>
      <c r="H11" s="68"/>
      <c r="I11" s="70"/>
      <c r="J11" s="68"/>
      <c r="K11" s="70"/>
      <c r="L11" s="68"/>
      <c r="M11" s="136" t="s">
        <v>64</v>
      </c>
    </row>
    <row r="12" spans="1:15" s="54" customFormat="1" ht="17.25" customHeight="1" thickBot="1" x14ac:dyDescent="0.3">
      <c r="A12" s="272"/>
      <c r="B12" s="79" t="s">
        <v>37</v>
      </c>
      <c r="C12" s="59" t="s">
        <v>19</v>
      </c>
      <c r="D12" s="62">
        <v>0.3</v>
      </c>
      <c r="E12" s="66"/>
      <c r="F12" s="68"/>
      <c r="G12" s="70"/>
      <c r="H12" s="68"/>
      <c r="I12" s="70"/>
      <c r="J12" s="68"/>
      <c r="K12" s="70"/>
      <c r="L12" s="68"/>
      <c r="M12" s="136" t="s">
        <v>64</v>
      </c>
    </row>
    <row r="13" spans="1:15" s="54" customFormat="1" ht="17.25" customHeight="1" thickBot="1" x14ac:dyDescent="0.3">
      <c r="A13" s="273"/>
      <c r="B13" s="81" t="s">
        <v>9</v>
      </c>
      <c r="C13" s="82"/>
      <c r="D13" s="83">
        <f>SUM(D10:D12)</f>
        <v>1</v>
      </c>
      <c r="E13" s="84"/>
      <c r="F13" s="85"/>
      <c r="G13" s="84"/>
      <c r="H13" s="85"/>
      <c r="I13" s="84"/>
      <c r="J13" s="85"/>
      <c r="K13" s="84"/>
      <c r="L13" s="85"/>
      <c r="M13" s="86"/>
    </row>
    <row r="14" spans="1:15" s="54" customFormat="1" ht="17.25" customHeight="1" thickTop="1" x14ac:dyDescent="0.25">
      <c r="A14" s="271" t="s">
        <v>70</v>
      </c>
      <c r="B14" s="267" t="s">
        <v>2</v>
      </c>
      <c r="C14" s="269" t="s">
        <v>66</v>
      </c>
      <c r="D14" s="269" t="s">
        <v>67</v>
      </c>
      <c r="E14" s="53" t="s">
        <v>5</v>
      </c>
      <c r="F14" s="75">
        <v>1</v>
      </c>
      <c r="G14" s="53" t="s">
        <v>5</v>
      </c>
      <c r="H14" s="75">
        <v>2</v>
      </c>
      <c r="I14" s="53" t="s">
        <v>5</v>
      </c>
      <c r="J14" s="75">
        <v>3</v>
      </c>
      <c r="K14" s="53" t="s">
        <v>5</v>
      </c>
      <c r="L14" s="75">
        <v>4</v>
      </c>
      <c r="M14" s="269" t="s">
        <v>8</v>
      </c>
    </row>
    <row r="15" spans="1:15" s="54" customFormat="1" ht="17.25" customHeight="1" thickBot="1" x14ac:dyDescent="0.3">
      <c r="A15" s="272"/>
      <c r="B15" s="268"/>
      <c r="C15" s="270"/>
      <c r="D15" s="270"/>
      <c r="E15" s="56" t="s">
        <v>6</v>
      </c>
      <c r="F15" s="57" t="s">
        <v>7</v>
      </c>
      <c r="G15" s="56" t="s">
        <v>6</v>
      </c>
      <c r="H15" s="57" t="s">
        <v>7</v>
      </c>
      <c r="I15" s="56" t="s">
        <v>6</v>
      </c>
      <c r="J15" s="57" t="s">
        <v>7</v>
      </c>
      <c r="K15" s="56" t="s">
        <v>6</v>
      </c>
      <c r="L15" s="57" t="s">
        <v>7</v>
      </c>
      <c r="M15" s="270"/>
      <c r="O15" s="58"/>
    </row>
    <row r="16" spans="1:15" s="54" customFormat="1" ht="23.5" thickTop="1" x14ac:dyDescent="0.25">
      <c r="A16" s="272"/>
      <c r="B16" s="183" t="s">
        <v>134</v>
      </c>
      <c r="C16" s="183" t="s">
        <v>82</v>
      </c>
      <c r="D16" s="184">
        <v>30000</v>
      </c>
      <c r="E16" s="71"/>
      <c r="F16" s="154"/>
      <c r="G16" s="71"/>
      <c r="H16" s="154"/>
      <c r="I16" s="71"/>
      <c r="J16" s="154"/>
      <c r="K16" s="71"/>
      <c r="L16" s="154"/>
      <c r="M16" s="155"/>
    </row>
    <row r="17" spans="1:13" s="54" customFormat="1" ht="23" x14ac:dyDescent="0.25">
      <c r="A17" s="272"/>
      <c r="B17" s="183" t="s">
        <v>136</v>
      </c>
      <c r="C17" s="183" t="s">
        <v>135</v>
      </c>
      <c r="D17" s="184">
        <v>3300</v>
      </c>
      <c r="E17" s="71"/>
      <c r="F17" s="154"/>
      <c r="G17" s="71"/>
      <c r="H17" s="154"/>
      <c r="I17" s="71"/>
      <c r="J17" s="154"/>
      <c r="K17" s="71"/>
      <c r="L17" s="154"/>
      <c r="M17" s="182"/>
    </row>
    <row r="18" spans="1:13" s="54" customFormat="1" ht="13" x14ac:dyDescent="0.25">
      <c r="A18" s="272"/>
      <c r="B18" s="183" t="s">
        <v>138</v>
      </c>
      <c r="C18" s="183" t="s">
        <v>137</v>
      </c>
      <c r="D18" s="184">
        <v>300</v>
      </c>
      <c r="E18" s="71"/>
      <c r="F18" s="154"/>
      <c r="G18" s="71"/>
      <c r="H18" s="154"/>
      <c r="I18" s="71"/>
      <c r="J18" s="154"/>
      <c r="K18" s="71"/>
      <c r="L18" s="154"/>
      <c r="M18" s="182"/>
    </row>
    <row r="19" spans="1:13" s="54" customFormat="1" ht="39.5" thickBot="1" x14ac:dyDescent="0.3">
      <c r="A19" s="272"/>
      <c r="B19" s="185" t="s">
        <v>81</v>
      </c>
      <c r="C19" s="186" t="s">
        <v>83</v>
      </c>
      <c r="D19" s="184">
        <v>300</v>
      </c>
      <c r="E19" s="71"/>
      <c r="F19" s="72"/>
      <c r="G19" s="73"/>
      <c r="H19" s="72"/>
      <c r="I19" s="73"/>
      <c r="J19" s="72"/>
      <c r="K19" s="73"/>
      <c r="L19" s="72"/>
      <c r="M19" s="63"/>
    </row>
    <row r="20" spans="1:13" s="54" customFormat="1" ht="17.25" customHeight="1" thickBot="1" x14ac:dyDescent="0.3">
      <c r="A20" s="272"/>
      <c r="B20" s="145" t="s">
        <v>23</v>
      </c>
      <c r="C20" s="82"/>
      <c r="D20" s="87"/>
      <c r="E20" s="84"/>
      <c r="F20" s="85"/>
      <c r="G20" s="84"/>
      <c r="H20" s="85"/>
      <c r="I20" s="84"/>
      <c r="J20" s="85"/>
      <c r="K20" s="84"/>
      <c r="L20" s="85"/>
      <c r="M20" s="86"/>
    </row>
    <row r="21" spans="1:13" s="54" customFormat="1" ht="17.25" customHeight="1" thickTop="1" thickBot="1" x14ac:dyDescent="0.3">
      <c r="A21" s="273"/>
      <c r="B21" s="145" t="s">
        <v>24</v>
      </c>
      <c r="C21" s="82"/>
      <c r="D21" s="88"/>
      <c r="E21" s="89"/>
      <c r="F21" s="85"/>
      <c r="G21" s="84"/>
      <c r="H21" s="85"/>
      <c r="I21" s="84"/>
      <c r="J21" s="85"/>
      <c r="K21" s="84"/>
      <c r="L21" s="85"/>
      <c r="M21" s="86"/>
    </row>
    <row r="22" spans="1:13" s="54" customFormat="1" ht="17.25" customHeight="1" thickTop="1" x14ac:dyDescent="0.25"/>
  </sheetData>
  <mergeCells count="12">
    <mergeCell ref="M14:M15"/>
    <mergeCell ref="M3:M4"/>
    <mergeCell ref="C3:C4"/>
    <mergeCell ref="A3:B4"/>
    <mergeCell ref="A5:A7"/>
    <mergeCell ref="A14:A21"/>
    <mergeCell ref="D1:H2"/>
    <mergeCell ref="B14:B15"/>
    <mergeCell ref="C14:C15"/>
    <mergeCell ref="D14:D15"/>
    <mergeCell ref="A10:A13"/>
    <mergeCell ref="A8:A9"/>
  </mergeCells>
  <phoneticPr fontId="0" type="noConversion"/>
  <conditionalFormatting sqref="D7 D9 D13">
    <cfRule type="cellIs" dxfId="1"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31"/>
  <sheetViews>
    <sheetView rightToLeft="1" tabSelected="1" zoomScaleNormal="100" zoomScaleSheetLayoutView="115" workbookViewId="0">
      <selection activeCell="J8" sqref="J8:J9"/>
    </sheetView>
  </sheetViews>
  <sheetFormatPr defaultColWidth="9.26953125" defaultRowHeight="17.25" customHeight="1" x14ac:dyDescent="0.3"/>
  <cols>
    <col min="1" max="1" width="6.26953125" style="11" customWidth="1"/>
    <col min="2" max="2" width="21.7265625" style="11" customWidth="1"/>
    <col min="3" max="3" width="12.7265625" style="11" customWidth="1"/>
    <col min="4" max="8" width="10.7265625" style="11" customWidth="1"/>
    <col min="9" max="9" width="14.7265625" style="11" bestFit="1" customWidth="1"/>
    <col min="10" max="10" width="11.7265625" style="11" bestFit="1" customWidth="1"/>
    <col min="11" max="11" width="11.7265625" style="11" customWidth="1"/>
    <col min="12" max="12" width="9.7265625" style="11" bestFit="1" customWidth="1"/>
    <col min="13" max="13" width="24.26953125" style="11" customWidth="1"/>
    <col min="14" max="16384" width="9.26953125" style="11"/>
  </cols>
  <sheetData>
    <row r="1" spans="1:13" s="8" customFormat="1" ht="17.25" customHeight="1" thickTop="1" x14ac:dyDescent="0.3">
      <c r="A1" s="296" t="s">
        <v>18</v>
      </c>
      <c r="B1" s="297"/>
      <c r="C1" s="33" t="s">
        <v>20</v>
      </c>
      <c r="D1" s="261" t="s">
        <v>97</v>
      </c>
      <c r="E1" s="262"/>
      <c r="F1" s="262"/>
      <c r="G1" s="263"/>
      <c r="H1" s="157"/>
      <c r="I1" s="34" t="s">
        <v>0</v>
      </c>
      <c r="J1" s="35">
        <v>2</v>
      </c>
      <c r="K1" s="163"/>
      <c r="L1" s="36" t="s">
        <v>21</v>
      </c>
      <c r="M1" s="37"/>
    </row>
    <row r="2" spans="1:13" s="8" customFormat="1" ht="17.25" customHeight="1" thickBot="1" x14ac:dyDescent="0.35">
      <c r="A2" s="298" t="s">
        <v>79</v>
      </c>
      <c r="B2" s="299"/>
      <c r="C2" s="45" t="s">
        <v>127</v>
      </c>
      <c r="D2" s="264"/>
      <c r="E2" s="265"/>
      <c r="F2" s="265"/>
      <c r="G2" s="266"/>
      <c r="H2" s="158"/>
      <c r="I2" s="38" t="s">
        <v>1</v>
      </c>
      <c r="J2" s="39">
        <v>2</v>
      </c>
      <c r="K2" s="164"/>
      <c r="L2" s="40" t="s">
        <v>22</v>
      </c>
      <c r="M2" s="41"/>
    </row>
    <row r="3" spans="1:13" s="15" customFormat="1" ht="17.25" customHeight="1" thickTop="1" thickBot="1" x14ac:dyDescent="0.35">
      <c r="A3" s="12"/>
      <c r="B3" s="13"/>
      <c r="C3" s="14"/>
      <c r="D3" s="292" t="s">
        <v>30</v>
      </c>
      <c r="E3" s="293"/>
      <c r="F3" s="293"/>
      <c r="G3" s="5">
        <v>0.5</v>
      </c>
      <c r="H3" s="159"/>
      <c r="I3" s="13" t="s">
        <v>31</v>
      </c>
      <c r="J3" s="5">
        <v>0.5</v>
      </c>
      <c r="K3" s="159"/>
      <c r="L3" s="13" t="s">
        <v>17</v>
      </c>
      <c r="M3" s="14"/>
    </row>
    <row r="4" spans="1:13" s="99" customFormat="1" ht="20.149999999999999" customHeight="1" thickTop="1" x14ac:dyDescent="0.25">
      <c r="A4" s="306" t="s">
        <v>10</v>
      </c>
      <c r="B4" s="303" t="s">
        <v>11</v>
      </c>
      <c r="C4" s="309" t="s">
        <v>12</v>
      </c>
      <c r="D4" s="312" t="s">
        <v>41</v>
      </c>
      <c r="E4" s="315" t="s">
        <v>34</v>
      </c>
      <c r="F4" s="315" t="s">
        <v>42</v>
      </c>
      <c r="G4" s="323" t="s">
        <v>43</v>
      </c>
      <c r="H4" s="326" t="s">
        <v>124</v>
      </c>
      <c r="I4" s="312" t="s">
        <v>44</v>
      </c>
      <c r="J4" s="323" t="s">
        <v>45</v>
      </c>
      <c r="K4" s="326" t="s">
        <v>125</v>
      </c>
      <c r="L4" s="320" t="s">
        <v>78</v>
      </c>
      <c r="M4" s="309" t="s">
        <v>47</v>
      </c>
    </row>
    <row r="5" spans="1:13" s="99" customFormat="1" ht="20.149999999999999" customHeight="1" x14ac:dyDescent="0.25">
      <c r="A5" s="307"/>
      <c r="B5" s="304"/>
      <c r="C5" s="310"/>
      <c r="D5" s="313"/>
      <c r="E5" s="316"/>
      <c r="F5" s="316"/>
      <c r="G5" s="324"/>
      <c r="H5" s="327"/>
      <c r="I5" s="313"/>
      <c r="J5" s="324"/>
      <c r="K5" s="327"/>
      <c r="L5" s="321"/>
      <c r="M5" s="310"/>
    </row>
    <row r="6" spans="1:13" s="99" customFormat="1" ht="20.149999999999999" customHeight="1" thickBot="1" x14ac:dyDescent="0.3">
      <c r="A6" s="307"/>
      <c r="B6" s="304"/>
      <c r="C6" s="311"/>
      <c r="D6" s="314"/>
      <c r="E6" s="317"/>
      <c r="F6" s="317"/>
      <c r="G6" s="325"/>
      <c r="H6" s="327"/>
      <c r="I6" s="314"/>
      <c r="J6" s="325"/>
      <c r="K6" s="327"/>
      <c r="L6" s="322"/>
      <c r="M6" s="310"/>
    </row>
    <row r="7" spans="1:13" s="100" customFormat="1" ht="18" customHeight="1" thickTop="1" thickBot="1" x14ac:dyDescent="0.3">
      <c r="A7" s="308"/>
      <c r="B7" s="305"/>
      <c r="C7" s="16" t="s">
        <v>13</v>
      </c>
      <c r="D7" s="1">
        <v>0.5</v>
      </c>
      <c r="E7" s="2">
        <v>0.2</v>
      </c>
      <c r="F7" s="2">
        <v>0.3</v>
      </c>
      <c r="G7" s="3">
        <f>SUM(D7:F7)</f>
        <v>1</v>
      </c>
      <c r="H7" s="328"/>
      <c r="I7" s="1">
        <v>1</v>
      </c>
      <c r="J7" s="3">
        <v>1</v>
      </c>
      <c r="K7" s="328"/>
      <c r="L7" s="4"/>
      <c r="M7" s="311"/>
    </row>
    <row r="8" spans="1:13" s="94" customFormat="1" ht="17.25" customHeight="1" thickTop="1" x14ac:dyDescent="0.25">
      <c r="A8" s="302">
        <v>1</v>
      </c>
      <c r="B8" s="300"/>
      <c r="C8" s="90" t="s">
        <v>14</v>
      </c>
      <c r="D8" s="91"/>
      <c r="E8" s="92"/>
      <c r="F8" s="93"/>
      <c r="G8" s="278"/>
      <c r="H8" s="329">
        <f>G8*$G$3</f>
        <v>0</v>
      </c>
      <c r="I8" s="334"/>
      <c r="J8" s="278"/>
      <c r="K8" s="286"/>
      <c r="L8" s="282">
        <f>K8+H8</f>
        <v>0</v>
      </c>
      <c r="M8" s="291">
        <f>RANK(L8,$L$8:$L$15)</f>
        <v>1</v>
      </c>
    </row>
    <row r="9" spans="1:13" s="94" customFormat="1" ht="17.25" customHeight="1" thickBot="1" x14ac:dyDescent="0.3">
      <c r="A9" s="295"/>
      <c r="B9" s="301"/>
      <c r="C9" s="95" t="s">
        <v>15</v>
      </c>
      <c r="D9" s="96"/>
      <c r="E9" s="97"/>
      <c r="F9" s="97"/>
      <c r="G9" s="279"/>
      <c r="H9" s="330"/>
      <c r="I9" s="333"/>
      <c r="J9" s="279"/>
      <c r="K9" s="287"/>
      <c r="L9" s="283"/>
      <c r="M9" s="289"/>
    </row>
    <row r="10" spans="1:13" s="94" customFormat="1" ht="17.25" customHeight="1" thickTop="1" x14ac:dyDescent="0.25">
      <c r="A10" s="294">
        <v>2</v>
      </c>
      <c r="B10" s="301"/>
      <c r="C10" s="98" t="s">
        <v>14</v>
      </c>
      <c r="D10" s="91"/>
      <c r="E10" s="92"/>
      <c r="F10" s="93"/>
      <c r="G10" s="278"/>
      <c r="H10" s="331">
        <f>G10*$G$3</f>
        <v>0</v>
      </c>
      <c r="I10" s="332"/>
      <c r="J10" s="278"/>
      <c r="K10" s="286"/>
      <c r="L10" s="282">
        <f t="shared" ref="L10" si="0">K10+H10</f>
        <v>0</v>
      </c>
      <c r="M10" s="291">
        <f t="shared" ref="M10" si="1">RANK(L10,$L$8:$L$15)</f>
        <v>1</v>
      </c>
    </row>
    <row r="11" spans="1:13" s="94" customFormat="1" ht="17.25" customHeight="1" thickBot="1" x14ac:dyDescent="0.3">
      <c r="A11" s="295"/>
      <c r="B11" s="301"/>
      <c r="C11" s="95" t="s">
        <v>15</v>
      </c>
      <c r="D11" s="96"/>
      <c r="E11" s="97"/>
      <c r="F11" s="97"/>
      <c r="G11" s="279"/>
      <c r="H11" s="330"/>
      <c r="I11" s="333"/>
      <c r="J11" s="279"/>
      <c r="K11" s="287"/>
      <c r="L11" s="283"/>
      <c r="M11" s="289"/>
    </row>
    <row r="12" spans="1:13" s="94" customFormat="1" ht="17.25" customHeight="1" thickTop="1" x14ac:dyDescent="0.25">
      <c r="A12" s="294">
        <v>3</v>
      </c>
      <c r="B12" s="301"/>
      <c r="C12" s="98" t="s">
        <v>14</v>
      </c>
      <c r="D12" s="91"/>
      <c r="E12" s="92"/>
      <c r="F12" s="93"/>
      <c r="G12" s="278"/>
      <c r="H12" s="331">
        <f>G12*$G$3</f>
        <v>0</v>
      </c>
      <c r="I12" s="332"/>
      <c r="J12" s="278"/>
      <c r="K12" s="286"/>
      <c r="L12" s="282">
        <f t="shared" ref="L12" si="2">K12+H12</f>
        <v>0</v>
      </c>
      <c r="M12" s="291">
        <f t="shared" ref="M12" si="3">RANK(L12,$L$8:$L$15)</f>
        <v>1</v>
      </c>
    </row>
    <row r="13" spans="1:13" s="94" customFormat="1" ht="17.25" customHeight="1" thickBot="1" x14ac:dyDescent="0.3">
      <c r="A13" s="295"/>
      <c r="B13" s="301"/>
      <c r="C13" s="95" t="s">
        <v>15</v>
      </c>
      <c r="D13" s="96"/>
      <c r="E13" s="97"/>
      <c r="F13" s="97"/>
      <c r="G13" s="279"/>
      <c r="H13" s="330"/>
      <c r="I13" s="333"/>
      <c r="J13" s="279"/>
      <c r="K13" s="287"/>
      <c r="L13" s="283"/>
      <c r="M13" s="289"/>
    </row>
    <row r="14" spans="1:13" s="94" customFormat="1" ht="17.25" customHeight="1" thickTop="1" x14ac:dyDescent="0.25">
      <c r="A14" s="294">
        <v>4</v>
      </c>
      <c r="B14" s="301"/>
      <c r="C14" s="98" t="s">
        <v>14</v>
      </c>
      <c r="D14" s="91"/>
      <c r="E14" s="92"/>
      <c r="F14" s="93"/>
      <c r="G14" s="278"/>
      <c r="H14" s="331">
        <f>G14*$G$3</f>
        <v>0</v>
      </c>
      <c r="I14" s="332"/>
      <c r="J14" s="278"/>
      <c r="K14" s="286"/>
      <c r="L14" s="282">
        <f t="shared" ref="L14" si="4">K14+H14</f>
        <v>0</v>
      </c>
      <c r="M14" s="291">
        <f t="shared" ref="M14" si="5">RANK(L14,$L$8:$L$15)</f>
        <v>1</v>
      </c>
    </row>
    <row r="15" spans="1:13" s="94" customFormat="1" ht="17.25" customHeight="1" x14ac:dyDescent="0.25">
      <c r="A15" s="295"/>
      <c r="B15" s="301"/>
      <c r="C15" s="95" t="s">
        <v>15</v>
      </c>
      <c r="D15" s="96"/>
      <c r="E15" s="97"/>
      <c r="F15" s="97"/>
      <c r="G15" s="279"/>
      <c r="H15" s="330"/>
      <c r="I15" s="333"/>
      <c r="J15" s="279"/>
      <c r="K15" s="288"/>
      <c r="L15" s="283"/>
      <c r="M15" s="289"/>
    </row>
    <row r="16" spans="1:13" s="94" customFormat="1" ht="17.25" customHeight="1" x14ac:dyDescent="0.25">
      <c r="A16" s="294">
        <v>5</v>
      </c>
      <c r="B16" s="301"/>
      <c r="C16" s="98" t="s">
        <v>14</v>
      </c>
      <c r="D16" s="91"/>
      <c r="E16" s="92"/>
      <c r="F16" s="93"/>
      <c r="G16" s="280"/>
      <c r="H16" s="160"/>
      <c r="I16" s="93"/>
      <c r="J16" s="280"/>
      <c r="K16" s="166"/>
      <c r="L16" s="284"/>
      <c r="M16" s="289"/>
    </row>
    <row r="17" spans="1:13" s="94" customFormat="1" ht="17.25" customHeight="1" x14ac:dyDescent="0.25">
      <c r="A17" s="295"/>
      <c r="B17" s="301"/>
      <c r="C17" s="95" t="s">
        <v>15</v>
      </c>
      <c r="D17" s="96"/>
      <c r="E17" s="97"/>
      <c r="F17" s="97"/>
      <c r="G17" s="279"/>
      <c r="H17" s="161"/>
      <c r="I17" s="96"/>
      <c r="J17" s="279"/>
      <c r="K17" s="165"/>
      <c r="L17" s="283"/>
      <c r="M17" s="289"/>
    </row>
    <row r="18" spans="1:13" s="94" customFormat="1" ht="17.25" customHeight="1" x14ac:dyDescent="0.25">
      <c r="A18" s="294">
        <v>6</v>
      </c>
      <c r="B18" s="301"/>
      <c r="C18" s="98" t="s">
        <v>14</v>
      </c>
      <c r="D18" s="91"/>
      <c r="E18" s="92"/>
      <c r="F18" s="93"/>
      <c r="G18" s="280"/>
      <c r="H18" s="160"/>
      <c r="I18" s="93"/>
      <c r="J18" s="280"/>
      <c r="K18" s="166"/>
      <c r="L18" s="284"/>
      <c r="M18" s="289"/>
    </row>
    <row r="19" spans="1:13" s="94" customFormat="1" ht="17.25" customHeight="1" thickBot="1" x14ac:dyDescent="0.3">
      <c r="A19" s="318"/>
      <c r="B19" s="319"/>
      <c r="C19" s="95" t="s">
        <v>15</v>
      </c>
      <c r="D19" s="96"/>
      <c r="E19" s="97"/>
      <c r="F19" s="97"/>
      <c r="G19" s="281"/>
      <c r="H19" s="162"/>
      <c r="I19" s="96"/>
      <c r="J19" s="281"/>
      <c r="K19" s="167"/>
      <c r="L19" s="285"/>
      <c r="M19" s="290"/>
    </row>
    <row r="20" spans="1:13" ht="17.25" customHeight="1" thickTop="1" thickBot="1" x14ac:dyDescent="0.35">
      <c r="A20" s="32"/>
      <c r="B20" s="18"/>
      <c r="C20" s="19"/>
      <c r="D20" s="28"/>
      <c r="E20" s="29"/>
      <c r="F20" s="29"/>
      <c r="G20" s="30"/>
      <c r="H20" s="28"/>
      <c r="I20" s="46">
        <f>MIN(I8,I10,I12,I14,I16,I18)</f>
        <v>0</v>
      </c>
      <c r="J20" s="30"/>
      <c r="K20" s="28"/>
      <c r="L20" s="28"/>
      <c r="M20" s="31"/>
    </row>
    <row r="21" spans="1:13" ht="17.25" customHeight="1" thickTop="1" x14ac:dyDescent="0.3">
      <c r="A21" s="20"/>
      <c r="B21" s="21"/>
      <c r="C21" s="21"/>
      <c r="D21" s="21"/>
      <c r="E21" s="21"/>
      <c r="F21" s="21"/>
      <c r="G21" s="21"/>
      <c r="H21" s="21"/>
      <c r="I21" s="21"/>
      <c r="J21" s="21"/>
      <c r="K21" s="21"/>
      <c r="L21" s="21"/>
      <c r="M21" s="22"/>
    </row>
    <row r="22" spans="1:13" ht="17.25" customHeight="1" x14ac:dyDescent="0.3">
      <c r="A22" s="23"/>
      <c r="M22" s="17"/>
    </row>
    <row r="23" spans="1:13" ht="17.25" customHeight="1" x14ac:dyDescent="0.3">
      <c r="A23" s="23"/>
      <c r="B23" s="50" t="s">
        <v>32</v>
      </c>
      <c r="C23" s="49">
        <v>0.5</v>
      </c>
      <c r="M23" s="17"/>
    </row>
    <row r="24" spans="1:13" ht="17.25" customHeight="1" x14ac:dyDescent="0.3">
      <c r="A24" s="23"/>
      <c r="B24" s="50" t="s">
        <v>33</v>
      </c>
      <c r="C24" s="49">
        <v>0.5</v>
      </c>
      <c r="M24" s="17"/>
    </row>
    <row r="25" spans="1:13" ht="17.25" customHeight="1" x14ac:dyDescent="0.3">
      <c r="A25" s="23"/>
      <c r="B25" s="50" t="s">
        <v>16</v>
      </c>
      <c r="C25" s="49">
        <f>SUM(C23:C24)</f>
        <v>1</v>
      </c>
      <c r="M25" s="17"/>
    </row>
    <row r="26" spans="1:13" ht="17.25" customHeight="1" x14ac:dyDescent="0.3">
      <c r="A26" s="23"/>
      <c r="B26" s="50"/>
      <c r="C26" s="48"/>
      <c r="M26" s="17"/>
    </row>
    <row r="27" spans="1:13" ht="42.75" customHeight="1" x14ac:dyDescent="0.3">
      <c r="A27" s="23"/>
      <c r="B27" s="51" t="s">
        <v>26</v>
      </c>
      <c r="C27" s="49">
        <v>0.7</v>
      </c>
      <c r="M27" s="17"/>
    </row>
    <row r="28" spans="1:13" ht="17.25" customHeight="1" x14ac:dyDescent="0.3">
      <c r="A28" s="23"/>
      <c r="C28" s="24"/>
      <c r="M28" s="17"/>
    </row>
    <row r="29" spans="1:13" ht="17.25" customHeight="1" x14ac:dyDescent="0.35">
      <c r="A29" s="23"/>
      <c r="B29" s="47" t="s">
        <v>38</v>
      </c>
      <c r="C29" s="15"/>
      <c r="D29" s="15"/>
      <c r="E29" s="15"/>
      <c r="F29" s="49">
        <v>0.7</v>
      </c>
      <c r="M29" s="17"/>
    </row>
    <row r="30" spans="1:13" ht="17.25" customHeight="1" thickBot="1" x14ac:dyDescent="0.35">
      <c r="A30" s="25"/>
      <c r="B30" s="26"/>
      <c r="C30" s="26"/>
      <c r="D30" s="26"/>
      <c r="E30" s="26"/>
      <c r="F30" s="26"/>
      <c r="G30" s="26"/>
      <c r="H30" s="26"/>
      <c r="I30" s="26"/>
      <c r="J30" s="26"/>
      <c r="K30" s="26"/>
      <c r="L30" s="26"/>
      <c r="M30" s="27"/>
    </row>
    <row r="31" spans="1:13" ht="17.25" customHeight="1" thickTop="1" x14ac:dyDescent="0.3"/>
  </sheetData>
  <mergeCells count="65">
    <mergeCell ref="H8:H9"/>
    <mergeCell ref="H10:H11"/>
    <mergeCell ref="H12:H13"/>
    <mergeCell ref="H14:H15"/>
    <mergeCell ref="I14:I15"/>
    <mergeCell ref="I12:I13"/>
    <mergeCell ref="I10:I11"/>
    <mergeCell ref="I8:I9"/>
    <mergeCell ref="L4:L6"/>
    <mergeCell ref="M4:M7"/>
    <mergeCell ref="G4:G6"/>
    <mergeCell ref="I4:I6"/>
    <mergeCell ref="J4:J6"/>
    <mergeCell ref="H4:H7"/>
    <mergeCell ref="K4:K7"/>
    <mergeCell ref="A18:A19"/>
    <mergeCell ref="B12:B13"/>
    <mergeCell ref="B14:B15"/>
    <mergeCell ref="B16:B17"/>
    <mergeCell ref="B18:B19"/>
    <mergeCell ref="A14:A15"/>
    <mergeCell ref="A16:A17"/>
    <mergeCell ref="D3:F3"/>
    <mergeCell ref="D1:G2"/>
    <mergeCell ref="M8:M9"/>
    <mergeCell ref="A12:A13"/>
    <mergeCell ref="A1:B1"/>
    <mergeCell ref="A2:B2"/>
    <mergeCell ref="B8:B9"/>
    <mergeCell ref="B10:B11"/>
    <mergeCell ref="A8:A9"/>
    <mergeCell ref="A10:A11"/>
    <mergeCell ref="B4:B7"/>
    <mergeCell ref="A4:A7"/>
    <mergeCell ref="C4:C6"/>
    <mergeCell ref="D4:D6"/>
    <mergeCell ref="E4:E6"/>
    <mergeCell ref="F4:F6"/>
    <mergeCell ref="M18:M19"/>
    <mergeCell ref="M10:M11"/>
    <mergeCell ref="M12:M13"/>
    <mergeCell ref="M14:M15"/>
    <mergeCell ref="M16:M17"/>
    <mergeCell ref="L8:L9"/>
    <mergeCell ref="J18:J19"/>
    <mergeCell ref="J16:J17"/>
    <mergeCell ref="J14:J15"/>
    <mergeCell ref="J12:J13"/>
    <mergeCell ref="J10:J11"/>
    <mergeCell ref="J8:J9"/>
    <mergeCell ref="L18:L19"/>
    <mergeCell ref="L16:L17"/>
    <mergeCell ref="L14:L15"/>
    <mergeCell ref="L12:L13"/>
    <mergeCell ref="L10:L11"/>
    <mergeCell ref="K8:K9"/>
    <mergeCell ref="K10:K11"/>
    <mergeCell ref="K12:K13"/>
    <mergeCell ref="K14:K15"/>
    <mergeCell ref="G10:G11"/>
    <mergeCell ref="G8:G9"/>
    <mergeCell ref="G18:G19"/>
    <mergeCell ref="G16:G17"/>
    <mergeCell ref="G14:G15"/>
    <mergeCell ref="G12:G13"/>
  </mergeCells>
  <phoneticPr fontId="0" type="noConversion"/>
  <conditionalFormatting sqref="G7 I7:J7 C25">
    <cfRule type="cellIs" dxfId="0" priority="1" stopIfTrue="1" operator="notEqual">
      <formula>1</formula>
    </cfRule>
  </conditionalFormatting>
  <printOptions horizontalCentered="1"/>
  <pageMargins left="0.23622047244094491" right="0" top="0.47244094488188981" bottom="0" header="0" footer="0"/>
  <pageSetup paperSize="9" scale="89"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בטי כהן</cp:lastModifiedBy>
  <cp:lastPrinted>2023-06-11T08:07:22Z</cp:lastPrinted>
  <dcterms:created xsi:type="dcterms:W3CDTF">1998-04-12T06:27:49Z</dcterms:created>
  <dcterms:modified xsi:type="dcterms:W3CDTF">2026-02-26T12:43:15Z</dcterms:modified>
</cp:coreProperties>
</file>